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C:\Users\Justin\Desktop\"/>
    </mc:Choice>
  </mc:AlternateContent>
  <bookViews>
    <workbookView xWindow="0" yWindow="0" windowWidth="19200" windowHeight="7305" tabRatio="817" firstSheet="1" activeTab="2"/>
  </bookViews>
  <sheets>
    <sheet name="Part I" sheetId="1" r:id="rId1"/>
    <sheet name="Part II" sheetId="3" r:id="rId2"/>
    <sheet name="Part III" sheetId="22" r:id="rId3"/>
    <sheet name="Part IV" sheetId="6" r:id="rId4"/>
    <sheet name="Part V-Firm Hydro" sheetId="34" r:id="rId5"/>
    <sheet name="Part V-RPS Class I" sheetId="23" r:id="rId6"/>
    <sheet name="Part V-Firm Energy" sheetId="37" r:id="rId7"/>
    <sheet name="Part V-Combination" sheetId="36" r:id="rId8"/>
    <sheet name="Part VI" sheetId="7" r:id="rId9"/>
    <sheet name="Part VII" sheetId="18" r:id="rId10"/>
    <sheet name="Part VIII" sheetId="31" r:id="rId11"/>
    <sheet name="Tables" sheetId="14" r:id="rId12"/>
  </sheets>
  <externalReferences>
    <externalReference r:id="rId13"/>
  </externalReferences>
  <definedNames>
    <definedName name="AnnOffMWH" localSheetId="7">'Part V-Combination'!$O$72</definedName>
    <definedName name="AnnOffMWH" localSheetId="6">'Part V-Firm Energy'!$O$72</definedName>
    <definedName name="AnnOffMWH" localSheetId="4">'Part V-Firm Hydro'!$O$72</definedName>
    <definedName name="AnnOffMWH" localSheetId="5">'Part V-RPS Class I'!$O$34</definedName>
    <definedName name="AnnPeakMWH" localSheetId="7">'Part V-Combination'!$K$72</definedName>
    <definedName name="AnnPeakMWH" localSheetId="6">'Part V-Firm Energy'!$K$72</definedName>
    <definedName name="AnnPeakMWH" localSheetId="4">'Part V-Firm Hydro'!$K$72</definedName>
    <definedName name="AnnPeakMWH" localSheetId="5">'Part V-RPS Class I'!$K$34</definedName>
    <definedName name="AnnTotMWH" localSheetId="7">'Part V-Combination'!$Q$72</definedName>
    <definedName name="AnnTotMWH" localSheetId="6">'Part V-Firm Energy'!$Q$72</definedName>
    <definedName name="AnnTotMWH" localSheetId="4">'Part V-Firm Hydro'!$Q$72</definedName>
    <definedName name="AnnTotMWH" localSheetId="5">'Part V-RPS Class I'!$P$34</definedName>
    <definedName name="April_AllHours" localSheetId="7">'Part V-Combination'!$D$158:$AG$181</definedName>
    <definedName name="April_AllHours" localSheetId="6">'Part V-Firm Energy'!$D$158:$AG$181</definedName>
    <definedName name="April_AllHours" localSheetId="4">'Part V-Firm Hydro'!$D$158:$AG$181</definedName>
    <definedName name="August_AllHours" localSheetId="7">'Part V-Combination'!$D$302:$AH$325</definedName>
    <definedName name="August_AllHours" localSheetId="6">'Part V-Firm Energy'!$D$302:$AH$325</definedName>
    <definedName name="August_AllHours" localSheetId="4">'Part V-Firm Hydro'!$D$302:$AH$325</definedName>
    <definedName name="August_AllHours">'Part V-Firm Energy'!$D$302:$AH$325</definedName>
    <definedName name="AvailFac">'Part IV'!$J$22</definedName>
    <definedName name="BidderName">'Part II'!$D$40</definedName>
    <definedName name="Caddr1">'Part II'!$E$59</definedName>
    <definedName name="Caddr2">'Part II'!$E$60</definedName>
    <definedName name="CalcCF" localSheetId="7">'Part V-Combination'!$Q$73</definedName>
    <definedName name="CalcCF" localSheetId="6">'Part V-Firm Energy'!$Q$73</definedName>
    <definedName name="CalcCF" localSheetId="4">'Part V-Firm Hydro'!$Q$73</definedName>
    <definedName name="CalcCF" localSheetId="5">'Part V-RPS Class I'!$P$35</definedName>
    <definedName name="CapFac">'Part IV'!$J$20</definedName>
    <definedName name="CapGross">'Part IV'!$H$16</definedName>
    <definedName name="CapNet">'Part IV'!$J$16</definedName>
    <definedName name="CntMax">'Part IV'!$J$18</definedName>
    <definedName name="CntName">'Part II'!$E$56</definedName>
    <definedName name="COMonth">'Part IV'!$I$8</definedName>
    <definedName name="December_AllHours" localSheetId="7">'Part V-Combination'!$D$446:$AH$469</definedName>
    <definedName name="December_AllHours" localSheetId="4">'Part V-Firm Hydro'!$D$446:$AH$469</definedName>
    <definedName name="December_AllHours">'Part V-Firm Energy'!$D$446:$AH$469</definedName>
    <definedName name="December_OnPeak" localSheetId="7">'Part V-Combination'!$AK$453:$AK$468</definedName>
    <definedName name="December_OnPeak" localSheetId="6">'Part V-Firm Energy'!$AK$453:$AK$468</definedName>
    <definedName name="December_OnPeak" localSheetId="4">'Part V-Firm Hydro'!$AK$453:$AK$468</definedName>
    <definedName name="December_WinterPeak" localSheetId="7">'Part V-Combination'!$O$453:$S$468,'Part V-Combination'!$H$453:$L$468,'Part V-Combination'!$D$453:$E$468,'Part V-Combination'!$V$453:$Z$468,'Part V-Combination'!$AD$453:$AG$468</definedName>
    <definedName name="December_WinterPeak" localSheetId="6">'Part V-Firm Energy'!$D$453:$E$468,'Part V-Firm Energy'!$H$453:$L$468,'Part V-Firm Energy'!$O$453:$S$468,'Part V-Firm Energy'!$V$453:$Z$468,'Part V-Firm Energy'!$AD$453:$AG$468</definedName>
    <definedName name="December_WinterPeak" localSheetId="4">'Part V-Firm Hydro'!$D$453:$E$468,'Part V-Firm Hydro'!$H$453:$L$468,'Part V-Firm Hydro'!$O$453:$S$468,'Part V-Firm Hydro'!$V$453:$Z$468,'Part V-Firm Hydro'!$AD$453:$AG$468</definedName>
    <definedName name="Email">'Part II'!$E$63</definedName>
    <definedName name="EstCOD">'Part IV'!$H$8</definedName>
    <definedName name="ExistCOYr">'Part IV'!$H$11</definedName>
    <definedName name="FaxNum">'Part II'!$E$62</definedName>
    <definedName name="February_AllHours" localSheetId="7">'Part V-Combination'!$D$86:$AE$109</definedName>
    <definedName name="February_AllHours" localSheetId="6">'Part V-Firm Energy'!$D$86:$AE$109</definedName>
    <definedName name="February_AllHours" localSheetId="4">'Part V-Firm Hydro'!$D$86:$AE$109</definedName>
    <definedName name="February_OnPeak" localSheetId="6">'Part V-Firm Energy'!$AK$93:$AK$108</definedName>
    <definedName name="February_OnPeak" localSheetId="4">'Part V-Firm Hydro'!$AK$93:$AK$108</definedName>
    <definedName name="February_PeakHours" localSheetId="7">'Part V-Combination'!$AK$93:$AK$108</definedName>
    <definedName name="February_WinterPeak" localSheetId="7">'Part V-Combination'!$D$93:$G$108,'Part V-Combination'!$J$93:$N$108,'Part V-Combination'!$Q$93:$U$108,'Part V-Combination'!$X$93:$AB$108,'Part V-Combination'!$AE$93:$AE$108</definedName>
    <definedName name="February_WinterPeak" localSheetId="6">'Part V-Firm Energy'!$D$93:$G$108,'Part V-Firm Energy'!$J$93:$N$108,'Part V-Firm Energy'!$Q$93:$U$108,'Part V-Firm Energy'!$X$93:$AB$108,'Part V-Firm Energy'!$AE$93:$AE$108</definedName>
    <definedName name="February_WinterPeak" localSheetId="4">'Part V-Firm Hydro'!$D$93:$G$108,'Part V-Firm Hydro'!$J$93:$N$108,'Part V-Firm Hydro'!$Q$93:$U$108,'Part V-Firm Hydro'!$X$93:$AB$108,'Part V-Firm Hydro'!$AE$93:$AE$108</definedName>
    <definedName name="IntCnPnt">'Part IV'!$G$37</definedName>
    <definedName name="ISO_CSO">'Part VII'!$I$14</definedName>
    <definedName name="January_AllHours" localSheetId="7">'Part V-Combination'!$D$50:$AH$73</definedName>
    <definedName name="January_AllHours" localSheetId="6">'Part V-Firm Energy'!$D$50:$AH$73</definedName>
    <definedName name="January_AllHours" localSheetId="4">'Part V-Firm Hydro'!$D$50:$AH$73</definedName>
    <definedName name="January_OnPeak" localSheetId="6">'Part V-Firm Energy'!$AK$57:$AK$72</definedName>
    <definedName name="January_OnPeak" localSheetId="4">'Part V-Firm Hydro'!$AK$57:$AK$72</definedName>
    <definedName name="January_PeakHours" localSheetId="7">'Part V-Combination'!$AK$57:$AK$72</definedName>
    <definedName name="January_WinterPeak" localSheetId="7">'Part V-Combination'!$F$57:$J$72,'Part V-Combination'!$M$57:$Q$72,'Part V-Combination'!$T$57:$X$72,'Part V-Combination'!$AA$57:$AE$72,'Part V-Combination'!$AH$57:$AH$72</definedName>
    <definedName name="January_WinterPeak" localSheetId="6">'Part V-Firm Energy'!$F$57:$J$72,'Part V-Firm Energy'!$M$57:$Q$72,'Part V-Firm Energy'!$T$57:$X$72,'Part V-Firm Energy'!$AA$57:$AE$72,'Part V-Firm Energy'!$AH$57:$AH$72</definedName>
    <definedName name="January_WinterPeak" localSheetId="4">'Part V-Firm Hydro'!$F$57:$J$72,'Part V-Firm Hydro'!$M$57:$Q$72,'Part V-Firm Hydro'!$T$57:$X$72,'Part V-Firm Hydro'!$AA$57:$AE$72,'Part V-Firm Hydro'!$AH$57:$AH$72</definedName>
    <definedName name="July_AllHours" localSheetId="7">'Part V-Combination'!$D$266:$AH$289</definedName>
    <definedName name="July_AllHours" localSheetId="6">'Part V-Firm Energy'!$D$266:$AH$289</definedName>
    <definedName name="July_AllHours" localSheetId="4">'Part V-Firm Hydro'!$D$266:$AH$289</definedName>
    <definedName name="July_AllHours">'Part V-Firm Energy'!$D$266:$AH$289</definedName>
    <definedName name="June_AllHours" localSheetId="7">'Part V-Combination'!$D$230:$AG$253</definedName>
    <definedName name="June_AllHours" localSheetId="6">'Part V-Firm Energy'!$D$230:$AG$253</definedName>
    <definedName name="June_AllHours" localSheetId="4">'Part V-Firm Hydro'!$D$230:$AG$253</definedName>
    <definedName name="LoadZone">'Part IV'!$H$41</definedName>
    <definedName name="Maddr1">'Part II'!$E$57</definedName>
    <definedName name="Maddr2">'Part II'!$E$58</definedName>
    <definedName name="March_AllHours" localSheetId="7">'Part V-Combination'!$D$122:$AH$145</definedName>
    <definedName name="March_AllHours" localSheetId="6">'Part V-Firm Energy'!$D$122:$AH$145</definedName>
    <definedName name="March_AllHours" localSheetId="4">'Part V-Firm Hydro'!$D$122:$AH$145</definedName>
    <definedName name="May_AllHours" localSheetId="7">'Part V-Combination'!$D$194:$AH$217</definedName>
    <definedName name="May_AllHours" localSheetId="6">'Part V-Firm Energy'!$D$194:$AH$217</definedName>
    <definedName name="May_AllHours" localSheetId="4">'Part V-Firm Hydro'!$D$194:$AH$217</definedName>
    <definedName name="MinPct">'Part IV'!$J$30</definedName>
    <definedName name="November_AllHours" localSheetId="7">'Part V-Combination'!$D$410:$AG$433</definedName>
    <definedName name="November_AllHours" localSheetId="6">'Part V-Firm Energy'!$D$410:$AG$433</definedName>
    <definedName name="November_AllHours" localSheetId="4">'Part V-Firm Hydro'!$D$410:$AG$433</definedName>
    <definedName name="October_AllHours" localSheetId="7">'Part V-Combination'!$D$374:$AH$397</definedName>
    <definedName name="October_AllHours" localSheetId="6">'Part V-Firm Energy'!$D$374:$AH$397</definedName>
    <definedName name="October_AllHours" localSheetId="4">'Part V-Firm Hydro'!$D$374:$AH$397</definedName>
    <definedName name="October_AllHours">'Part V-Firm Energy'!$D$374:$AH$397</definedName>
    <definedName name="PctAdj">'Part IV'!$J$28</definedName>
    <definedName name="PctEnt">'Part IV'!$J$24</definedName>
    <definedName name="PointDlvd">'Part IV'!$G$39</definedName>
    <definedName name="_xlnm.Print_Area" localSheetId="0">'Part I'!$B$2:$J$190</definedName>
    <definedName name="_xlnm.Print_Area" localSheetId="1">'Part II'!$B$2:$L$46,'Part II'!$B$48:$L$80</definedName>
    <definedName name="_xlnm.Print_Area" localSheetId="2">'Part III'!$B$2:$P$51,'Part III'!$B$53:$P$104,'Part III'!$B$106:$P$141,'Part III'!$B$143:$P$157</definedName>
    <definedName name="_xlnm.Print_Area" localSheetId="3">'Part IV'!$B$2:$L$43,'Part IV'!$B$46:$L$85,'Part IV'!$B$88:$L$123</definedName>
    <definedName name="_xlnm.Print_Area" localSheetId="7">'Part V-Combination'!$B$2:$R$39,'Part V-Combination'!$B$41:$AJ$471,'Part V-Combination'!$B$472:$R$500,'Part V-Combination'!$B$503:$R$534,'Part V-Combination'!$B$536:$R$580,'Part V-Combination'!$B$583:$R$619</definedName>
    <definedName name="_xlnm.Print_Area" localSheetId="6">'Part V-Firm Energy'!$B$2:$R$39,'Part V-Firm Energy'!$B$41:$AJ$471,'Part V-Firm Energy'!$B$472:$R$500,'Part V-Firm Energy'!$B$503:$R$532,'Part V-Firm Energy'!$B$534:$R$578,'Part V-Firm Energy'!$B$581:$R$617</definedName>
    <definedName name="_xlnm.Print_Area" localSheetId="4">'Part V-Firm Hydro'!$B$2:$R$39,'Part V-Firm Hydro'!$B$41:$AJ$471,'Part V-Firm Hydro'!$B$472:$R$500,'Part V-Firm Hydro'!$B$503:$R$530,'Part V-Firm Hydro'!$B$532:$R$576,'Part V-Firm Hydro'!$B$579:$R$615</definedName>
    <definedName name="_xlnm.Print_Area" localSheetId="8">'Part VI'!$B$2:$K$42,'Part VI'!$B$44:$K$84,'Part VI'!$B$86:$K$126,'Part VI'!$B$128:$K$168,'Part VI'!$B$170:$K$210,'Part VI'!$B$212:$K$255</definedName>
    <definedName name="_xlnm.Print_Area" localSheetId="9">'Part VII'!$B$2:$K$46</definedName>
    <definedName name="_xlnm.Print_Area" localSheetId="10">'Part VIII'!$B$2:$K$149</definedName>
    <definedName name="_xlnm.Print_Area" localSheetId="5">'Part V-RPS Class I'!$B$2:$Q$94,'Part V-RPS Class I'!$B$96:$Q$140,'Part V-RPS Class I'!$B$143:$Q$179</definedName>
    <definedName name="ProjCity">'Part IV'!$F$34</definedName>
    <definedName name="ProjState">'Part IV'!$F$35</definedName>
    <definedName name="ProjStreet">'Part IV'!$F$33</definedName>
    <definedName name="ProjTitle">'Part II'!$D$42</definedName>
    <definedName name="ProjZip">'Part IV'!$I$35</definedName>
    <definedName name="September_AllHours" localSheetId="7">'Part V-Combination'!$D$338:$AG$361</definedName>
    <definedName name="September_AllHours" localSheetId="6">'Part V-Firm Energy'!$D$338:$AG$361</definedName>
    <definedName name="September_AllHours" localSheetId="4">'Part V-Firm Hydro'!$D$338:$AG$361</definedName>
    <definedName name="September_AllHours">'Part V-Firm Energy'!$D$338:$AG$361</definedName>
    <definedName name="TelNum">'Part II'!$E$61</definedName>
    <definedName name="Title1">Tables!$B$4</definedName>
    <definedName name="Title2">Tables!$B$5</definedName>
    <definedName name="Version">Tables!$B$19</definedName>
    <definedName name="ZoneTable">Tables!$B$8:$B$16</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AK468" i="34" l="1"/>
  <c r="AK467" i="34"/>
  <c r="AK466" i="34"/>
  <c r="AK465" i="34"/>
  <c r="AK464" i="34"/>
  <c r="AK463" i="34"/>
  <c r="AK462" i="34"/>
  <c r="AK461" i="34"/>
  <c r="AK460" i="34"/>
  <c r="AK459" i="34"/>
  <c r="AK458" i="34"/>
  <c r="AK457" i="34"/>
  <c r="AK456" i="34"/>
  <c r="AK455" i="34"/>
  <c r="AK454" i="34"/>
  <c r="AK453" i="34"/>
  <c r="AK108" i="34"/>
  <c r="AK107" i="34"/>
  <c r="AK106" i="34"/>
  <c r="AK105" i="34"/>
  <c r="AK104" i="34"/>
  <c r="AK103" i="34"/>
  <c r="AK102" i="34"/>
  <c r="AK101" i="34"/>
  <c r="AK100" i="34"/>
  <c r="AK99" i="34"/>
  <c r="AK98" i="34"/>
  <c r="AK97" i="34"/>
  <c r="AK96" i="34"/>
  <c r="AK95" i="34"/>
  <c r="AK94" i="34"/>
  <c r="AK93" i="34"/>
  <c r="AK72" i="34"/>
  <c r="AK71" i="34"/>
  <c r="AK70" i="34"/>
  <c r="AK69" i="34"/>
  <c r="AK68" i="34"/>
  <c r="AK67" i="34"/>
  <c r="AK66" i="34"/>
  <c r="AK65" i="34"/>
  <c r="AK64" i="34"/>
  <c r="AK63" i="34"/>
  <c r="AK62" i="34"/>
  <c r="AK61" i="34"/>
  <c r="AK60" i="34"/>
  <c r="AK59" i="34"/>
  <c r="AK58" i="34"/>
  <c r="AK57" i="34"/>
  <c r="AK470" i="34"/>
  <c r="AK62" i="37"/>
  <c r="AK96" i="37"/>
  <c r="AK468" i="37"/>
  <c r="AK467" i="37"/>
  <c r="AK466" i="37"/>
  <c r="AK465" i="37"/>
  <c r="AK464" i="37"/>
  <c r="AK463" i="37"/>
  <c r="AK462" i="37"/>
  <c r="AK461" i="37"/>
  <c r="AK460" i="37"/>
  <c r="AK459" i="37"/>
  <c r="AK458" i="37"/>
  <c r="AK457" i="37"/>
  <c r="AK456" i="37"/>
  <c r="AK455" i="37"/>
  <c r="AK454" i="37"/>
  <c r="AK453" i="37"/>
  <c r="AK108" i="37"/>
  <c r="AK107" i="37"/>
  <c r="AK106" i="37"/>
  <c r="AK105" i="37"/>
  <c r="AK104" i="37"/>
  <c r="AK103" i="37"/>
  <c r="AK102" i="37"/>
  <c r="AK101" i="37"/>
  <c r="AK100" i="37"/>
  <c r="AK99" i="37"/>
  <c r="AK98" i="37"/>
  <c r="AK97" i="37"/>
  <c r="AK95" i="37"/>
  <c r="AK94" i="37"/>
  <c r="AK93" i="37"/>
  <c r="AK72" i="37"/>
  <c r="AK71" i="37"/>
  <c r="AK70" i="37"/>
  <c r="AK69" i="37"/>
  <c r="AK68" i="37"/>
  <c r="AK67" i="37"/>
  <c r="AK66" i="37"/>
  <c r="AK65" i="37"/>
  <c r="AK64" i="37"/>
  <c r="AK63" i="37"/>
  <c r="AK61" i="37"/>
  <c r="AK60" i="37"/>
  <c r="AK59" i="37"/>
  <c r="AK58" i="37"/>
  <c r="AK57" i="37"/>
  <c r="AK58" i="36"/>
  <c r="AK59" i="36"/>
  <c r="AK60" i="36"/>
  <c r="AK61" i="36"/>
  <c r="AK62" i="36"/>
  <c r="AK63" i="36"/>
  <c r="AK64" i="36"/>
  <c r="AK65" i="36"/>
  <c r="AK66" i="36"/>
  <c r="AK67" i="36"/>
  <c r="AK68" i="36"/>
  <c r="AK69" i="36"/>
  <c r="AK70" i="36"/>
  <c r="AK71" i="36"/>
  <c r="AK72" i="36"/>
  <c r="AK57" i="36"/>
  <c r="AK94" i="36"/>
  <c r="AK95" i="36"/>
  <c r="AK96" i="36"/>
  <c r="AK97" i="36"/>
  <c r="AK98" i="36"/>
  <c r="AK99" i="36"/>
  <c r="AK100" i="36"/>
  <c r="AK101" i="36"/>
  <c r="AK102" i="36"/>
  <c r="AK103" i="36"/>
  <c r="AK104" i="36"/>
  <c r="AK105" i="36"/>
  <c r="AK106" i="36"/>
  <c r="AK107" i="36"/>
  <c r="AK108" i="36"/>
  <c r="AK93" i="36"/>
  <c r="AK454" i="36"/>
  <c r="AK455" i="36"/>
  <c r="AK456" i="36"/>
  <c r="AK457" i="36"/>
  <c r="AK458" i="36"/>
  <c r="AK459" i="36"/>
  <c r="AK460" i="36"/>
  <c r="AK461" i="36"/>
  <c r="AK462" i="36"/>
  <c r="AK463" i="36"/>
  <c r="AK464" i="36"/>
  <c r="AK465" i="36"/>
  <c r="AK466" i="36"/>
  <c r="AK467" i="36"/>
  <c r="AK468" i="36"/>
  <c r="AK453" i="36"/>
  <c r="AI93" i="37" l="1"/>
  <c r="K49" i="22" l="1"/>
  <c r="K42" i="22"/>
  <c r="K37" i="22"/>
  <c r="I26" i="22"/>
  <c r="I19" i="22"/>
  <c r="I15" i="22"/>
  <c r="J530" i="36" l="1"/>
  <c r="O517" i="34" l="1"/>
  <c r="K519" i="34" s="1"/>
  <c r="H517" i="34"/>
  <c r="H518" i="37"/>
  <c r="H520" i="37" s="1"/>
  <c r="O518" i="37"/>
  <c r="K520" i="37" s="1"/>
  <c r="O592" i="37"/>
  <c r="N592" i="37"/>
  <c r="M592" i="37"/>
  <c r="L592" i="37"/>
  <c r="K592" i="37"/>
  <c r="J592" i="37"/>
  <c r="I592" i="37"/>
  <c r="H592" i="37"/>
  <c r="H590" i="37" s="1"/>
  <c r="G592" i="37"/>
  <c r="F592" i="37"/>
  <c r="E592" i="37"/>
  <c r="D592" i="37"/>
  <c r="O590" i="37"/>
  <c r="O614" i="37" s="1"/>
  <c r="N590" i="37"/>
  <c r="M590" i="37"/>
  <c r="L590" i="37"/>
  <c r="K590" i="37"/>
  <c r="J590" i="37"/>
  <c r="I590" i="37"/>
  <c r="G590" i="37"/>
  <c r="F590" i="37"/>
  <c r="E590" i="37"/>
  <c r="E614" i="37" s="1"/>
  <c r="D590" i="37"/>
  <c r="D614" i="37" s="1"/>
  <c r="B581" i="37"/>
  <c r="B534" i="37"/>
  <c r="B503" i="37"/>
  <c r="AI469" i="37"/>
  <c r="AI468" i="37"/>
  <c r="AI467" i="37"/>
  <c r="AI466" i="37"/>
  <c r="AI465" i="37"/>
  <c r="AI464" i="37"/>
  <c r="AI463" i="37"/>
  <c r="AI462" i="37"/>
  <c r="AI461" i="37"/>
  <c r="AI460" i="37"/>
  <c r="AI459" i="37"/>
  <c r="AI458" i="37"/>
  <c r="AI457" i="37"/>
  <c r="AI456" i="37"/>
  <c r="AI455" i="37"/>
  <c r="AI454" i="37"/>
  <c r="AI453" i="37"/>
  <c r="AI452" i="37"/>
  <c r="AI451" i="37"/>
  <c r="AI450" i="37"/>
  <c r="AI449" i="37"/>
  <c r="AI448" i="37"/>
  <c r="AI447" i="37"/>
  <c r="AI446" i="37"/>
  <c r="Q445" i="37"/>
  <c r="X445" i="37" s="1"/>
  <c r="AE445" i="37" s="1"/>
  <c r="P445" i="37"/>
  <c r="W445" i="37" s="1"/>
  <c r="AD445" i="37" s="1"/>
  <c r="O445" i="37"/>
  <c r="V445" i="37" s="1"/>
  <c r="AC445" i="37" s="1"/>
  <c r="N445" i="37"/>
  <c r="U445" i="37" s="1"/>
  <c r="AB445" i="37" s="1"/>
  <c r="M445" i="37"/>
  <c r="T445" i="37" s="1"/>
  <c r="AA445" i="37" s="1"/>
  <c r="AH445" i="37" s="1"/>
  <c r="L445" i="37"/>
  <c r="S445" i="37" s="1"/>
  <c r="Z445" i="37" s="1"/>
  <c r="AG445" i="37" s="1"/>
  <c r="K445" i="37"/>
  <c r="R445" i="37" s="1"/>
  <c r="Y445" i="37" s="1"/>
  <c r="AF445" i="37" s="1"/>
  <c r="B436" i="37"/>
  <c r="AI433" i="37"/>
  <c r="AI432" i="37"/>
  <c r="AI431" i="37"/>
  <c r="AI430" i="37"/>
  <c r="AI429" i="37"/>
  <c r="AI428" i="37"/>
  <c r="AI427" i="37"/>
  <c r="AI426" i="37"/>
  <c r="AI425" i="37"/>
  <c r="AI424" i="37"/>
  <c r="AI423" i="37"/>
  <c r="AI422" i="37"/>
  <c r="AI421" i="37"/>
  <c r="AI420" i="37"/>
  <c r="AI419" i="37"/>
  <c r="AI418" i="37"/>
  <c r="AI417" i="37"/>
  <c r="AI416" i="37"/>
  <c r="AI415" i="37"/>
  <c r="AI414" i="37"/>
  <c r="AI413" i="37"/>
  <c r="AI412" i="37"/>
  <c r="AI411" i="37"/>
  <c r="AI410" i="37"/>
  <c r="Q409" i="37"/>
  <c r="X409" i="37" s="1"/>
  <c r="AE409" i="37" s="1"/>
  <c r="P409" i="37"/>
  <c r="W409" i="37" s="1"/>
  <c r="AD409" i="37" s="1"/>
  <c r="O409" i="37"/>
  <c r="V409" i="37" s="1"/>
  <c r="AC409" i="37" s="1"/>
  <c r="N409" i="37"/>
  <c r="U409" i="37" s="1"/>
  <c r="AB409" i="37" s="1"/>
  <c r="M409" i="37"/>
  <c r="T409" i="37" s="1"/>
  <c r="AA409" i="37" s="1"/>
  <c r="L409" i="37"/>
  <c r="S409" i="37" s="1"/>
  <c r="Z409" i="37" s="1"/>
  <c r="AG409" i="37" s="1"/>
  <c r="K409" i="37"/>
  <c r="R409" i="37" s="1"/>
  <c r="Y409" i="37" s="1"/>
  <c r="AF409" i="37" s="1"/>
  <c r="B400" i="37"/>
  <c r="AI397" i="37"/>
  <c r="AI396" i="37"/>
  <c r="AI395" i="37"/>
  <c r="AI394" i="37"/>
  <c r="AI393" i="37"/>
  <c r="AI392" i="37"/>
  <c r="AI391" i="37"/>
  <c r="AI390" i="37"/>
  <c r="AI389" i="37"/>
  <c r="AI388" i="37"/>
  <c r="AI387" i="37"/>
  <c r="AI386" i="37"/>
  <c r="AI385" i="37"/>
  <c r="AI384" i="37"/>
  <c r="AI383" i="37"/>
  <c r="AI382" i="37"/>
  <c r="AI381" i="37"/>
  <c r="AI380" i="37"/>
  <c r="AI379" i="37"/>
  <c r="AI378" i="37"/>
  <c r="AI377" i="37"/>
  <c r="AI376" i="37"/>
  <c r="AI375" i="37"/>
  <c r="AI374" i="37"/>
  <c r="Q373" i="37"/>
  <c r="X373" i="37" s="1"/>
  <c r="AE373" i="37" s="1"/>
  <c r="P373" i="37"/>
  <c r="W373" i="37" s="1"/>
  <c r="AD373" i="37" s="1"/>
  <c r="O373" i="37"/>
  <c r="V373" i="37" s="1"/>
  <c r="AC373" i="37" s="1"/>
  <c r="N373" i="37"/>
  <c r="U373" i="37" s="1"/>
  <c r="AB373" i="37" s="1"/>
  <c r="M373" i="37"/>
  <c r="T373" i="37" s="1"/>
  <c r="AA373" i="37" s="1"/>
  <c r="AH373" i="37" s="1"/>
  <c r="L373" i="37"/>
  <c r="S373" i="37" s="1"/>
  <c r="Z373" i="37" s="1"/>
  <c r="AG373" i="37" s="1"/>
  <c r="K373" i="37"/>
  <c r="R373" i="37" s="1"/>
  <c r="Y373" i="37" s="1"/>
  <c r="AF373" i="37" s="1"/>
  <c r="B364" i="37"/>
  <c r="AI361" i="37"/>
  <c r="AI360" i="37"/>
  <c r="AI359" i="37"/>
  <c r="AI358" i="37"/>
  <c r="AI357" i="37"/>
  <c r="AI356" i="37"/>
  <c r="AI355" i="37"/>
  <c r="AI354" i="37"/>
  <c r="AI353" i="37"/>
  <c r="AI352" i="37"/>
  <c r="AI351" i="37"/>
  <c r="AI350" i="37"/>
  <c r="AI349" i="37"/>
  <c r="AI348" i="37"/>
  <c r="AI347" i="37"/>
  <c r="AI346" i="37"/>
  <c r="AI345" i="37"/>
  <c r="AI344" i="37"/>
  <c r="AI343" i="37"/>
  <c r="AI342" i="37"/>
  <c r="AI341" i="37"/>
  <c r="AI340" i="37"/>
  <c r="AI339" i="37"/>
  <c r="AI338" i="37"/>
  <c r="Q337" i="37"/>
  <c r="X337" i="37" s="1"/>
  <c r="AE337" i="37" s="1"/>
  <c r="P337" i="37"/>
  <c r="W337" i="37" s="1"/>
  <c r="AD337" i="37" s="1"/>
  <c r="O337" i="37"/>
  <c r="V337" i="37" s="1"/>
  <c r="AC337" i="37" s="1"/>
  <c r="N337" i="37"/>
  <c r="U337" i="37" s="1"/>
  <c r="AB337" i="37" s="1"/>
  <c r="M337" i="37"/>
  <c r="T337" i="37" s="1"/>
  <c r="AA337" i="37" s="1"/>
  <c r="L337" i="37"/>
  <c r="S337" i="37" s="1"/>
  <c r="Z337" i="37" s="1"/>
  <c r="AG337" i="37" s="1"/>
  <c r="K337" i="37"/>
  <c r="R337" i="37" s="1"/>
  <c r="Y337" i="37" s="1"/>
  <c r="AF337" i="37" s="1"/>
  <c r="B328" i="37"/>
  <c r="AI325" i="37"/>
  <c r="AI324" i="37"/>
  <c r="AI323" i="37"/>
  <c r="AI322" i="37"/>
  <c r="AI321" i="37"/>
  <c r="AI320" i="37"/>
  <c r="AI319" i="37"/>
  <c r="AI318" i="37"/>
  <c r="AI317" i="37"/>
  <c r="AI316" i="37"/>
  <c r="AI315" i="37"/>
  <c r="AI314" i="37"/>
  <c r="AI313" i="37"/>
  <c r="AI312" i="37"/>
  <c r="AI311" i="37"/>
  <c r="AI310" i="37"/>
  <c r="AI309" i="37"/>
  <c r="AI308" i="37"/>
  <c r="AI307" i="37"/>
  <c r="AI306" i="37"/>
  <c r="AI305" i="37"/>
  <c r="AI304" i="37"/>
  <c r="AI303" i="37"/>
  <c r="AI302" i="37"/>
  <c r="Q301" i="37"/>
  <c r="X301" i="37" s="1"/>
  <c r="AE301" i="37" s="1"/>
  <c r="P301" i="37"/>
  <c r="W301" i="37" s="1"/>
  <c r="AD301" i="37" s="1"/>
  <c r="O301" i="37"/>
  <c r="V301" i="37" s="1"/>
  <c r="AC301" i="37" s="1"/>
  <c r="N301" i="37"/>
  <c r="U301" i="37" s="1"/>
  <c r="AB301" i="37" s="1"/>
  <c r="M301" i="37"/>
  <c r="T301" i="37" s="1"/>
  <c r="AA301" i="37" s="1"/>
  <c r="AH301" i="37" s="1"/>
  <c r="L301" i="37"/>
  <c r="S301" i="37" s="1"/>
  <c r="Z301" i="37" s="1"/>
  <c r="AG301" i="37" s="1"/>
  <c r="K301" i="37"/>
  <c r="R301" i="37" s="1"/>
  <c r="Y301" i="37" s="1"/>
  <c r="AF301" i="37" s="1"/>
  <c r="B292" i="37"/>
  <c r="AI289" i="37"/>
  <c r="AI288" i="37"/>
  <c r="AI287" i="37"/>
  <c r="AI286" i="37"/>
  <c r="AI285" i="37"/>
  <c r="AI284" i="37"/>
  <c r="AI283" i="37"/>
  <c r="AI282" i="37"/>
  <c r="AI281" i="37"/>
  <c r="AI280" i="37"/>
  <c r="AI279" i="37"/>
  <c r="AI278" i="37"/>
  <c r="AI277" i="37"/>
  <c r="AI276" i="37"/>
  <c r="AI275" i="37"/>
  <c r="AI274" i="37"/>
  <c r="AI273" i="37"/>
  <c r="AI272" i="37"/>
  <c r="AI271" i="37"/>
  <c r="AI270" i="37"/>
  <c r="AI269" i="37"/>
  <c r="AI268" i="37"/>
  <c r="AI267" i="37"/>
  <c r="AI266" i="37"/>
  <c r="Q265" i="37"/>
  <c r="X265" i="37" s="1"/>
  <c r="AE265" i="37" s="1"/>
  <c r="P265" i="37"/>
  <c r="W265" i="37" s="1"/>
  <c r="AD265" i="37" s="1"/>
  <c r="O265" i="37"/>
  <c r="V265" i="37" s="1"/>
  <c r="AC265" i="37" s="1"/>
  <c r="N265" i="37"/>
  <c r="U265" i="37" s="1"/>
  <c r="AB265" i="37" s="1"/>
  <c r="M265" i="37"/>
  <c r="T265" i="37" s="1"/>
  <c r="AA265" i="37" s="1"/>
  <c r="AH265" i="37" s="1"/>
  <c r="L265" i="37"/>
  <c r="S265" i="37" s="1"/>
  <c r="Z265" i="37" s="1"/>
  <c r="AG265" i="37" s="1"/>
  <c r="K265" i="37"/>
  <c r="R265" i="37" s="1"/>
  <c r="Y265" i="37" s="1"/>
  <c r="AF265" i="37" s="1"/>
  <c r="B256" i="37"/>
  <c r="AI253" i="37"/>
  <c r="AI252" i="37"/>
  <c r="AI251" i="37"/>
  <c r="AI250" i="37"/>
  <c r="AI249" i="37"/>
  <c r="AI248" i="37"/>
  <c r="AI247" i="37"/>
  <c r="AI246" i="37"/>
  <c r="AI245" i="37"/>
  <c r="AI244" i="37"/>
  <c r="AI243" i="37"/>
  <c r="AI242" i="37"/>
  <c r="AI241" i="37"/>
  <c r="AI240" i="37"/>
  <c r="AI239" i="37"/>
  <c r="AI238" i="37"/>
  <c r="AI237" i="37"/>
  <c r="AI236" i="37"/>
  <c r="AI235" i="37"/>
  <c r="AI234" i="37"/>
  <c r="AI233" i="37"/>
  <c r="AI232" i="37"/>
  <c r="AI231" i="37"/>
  <c r="AI230" i="37"/>
  <c r="W229" i="37"/>
  <c r="AD229" i="37" s="1"/>
  <c r="Q229" i="37"/>
  <c r="X229" i="37" s="1"/>
  <c r="AE229" i="37" s="1"/>
  <c r="P229" i="37"/>
  <c r="O229" i="37"/>
  <c r="V229" i="37" s="1"/>
  <c r="AC229" i="37" s="1"/>
  <c r="N229" i="37"/>
  <c r="U229" i="37" s="1"/>
  <c r="AB229" i="37" s="1"/>
  <c r="M229" i="37"/>
  <c r="T229" i="37" s="1"/>
  <c r="AA229" i="37" s="1"/>
  <c r="L229" i="37"/>
  <c r="S229" i="37" s="1"/>
  <c r="Z229" i="37" s="1"/>
  <c r="AG229" i="37" s="1"/>
  <c r="K229" i="37"/>
  <c r="R229" i="37" s="1"/>
  <c r="Y229" i="37" s="1"/>
  <c r="AF229" i="37" s="1"/>
  <c r="B220" i="37"/>
  <c r="AI217" i="37"/>
  <c r="AI216" i="37"/>
  <c r="AI215" i="37"/>
  <c r="AI214" i="37"/>
  <c r="AI213" i="37"/>
  <c r="AI212" i="37"/>
  <c r="AI211" i="37"/>
  <c r="AI210" i="37"/>
  <c r="AI209" i="37"/>
  <c r="AI208" i="37"/>
  <c r="AI207" i="37"/>
  <c r="AI206" i="37"/>
  <c r="AI205" i="37"/>
  <c r="AI204" i="37"/>
  <c r="AI203" i="37"/>
  <c r="AI202" i="37"/>
  <c r="AI201" i="37"/>
  <c r="AI200" i="37"/>
  <c r="AI199" i="37"/>
  <c r="AI198" i="37"/>
  <c r="AI197" i="37"/>
  <c r="AI196" i="37"/>
  <c r="AI195" i="37"/>
  <c r="AI194" i="37"/>
  <c r="Q193" i="37"/>
  <c r="X193" i="37" s="1"/>
  <c r="AE193" i="37" s="1"/>
  <c r="P193" i="37"/>
  <c r="W193" i="37" s="1"/>
  <c r="AD193" i="37" s="1"/>
  <c r="O193" i="37"/>
  <c r="V193" i="37" s="1"/>
  <c r="AC193" i="37" s="1"/>
  <c r="N193" i="37"/>
  <c r="U193" i="37" s="1"/>
  <c r="AB193" i="37" s="1"/>
  <c r="M193" i="37"/>
  <c r="T193" i="37" s="1"/>
  <c r="AA193" i="37" s="1"/>
  <c r="AH193" i="37" s="1"/>
  <c r="L193" i="37"/>
  <c r="S193" i="37" s="1"/>
  <c r="Z193" i="37" s="1"/>
  <c r="AG193" i="37" s="1"/>
  <c r="K193" i="37"/>
  <c r="R193" i="37" s="1"/>
  <c r="Y193" i="37" s="1"/>
  <c r="AF193" i="37" s="1"/>
  <c r="B184" i="37"/>
  <c r="AI181" i="37"/>
  <c r="AI180" i="37"/>
  <c r="AI179" i="37"/>
  <c r="AI178" i="37"/>
  <c r="AI177" i="37"/>
  <c r="AI176" i="37"/>
  <c r="AI175" i="37"/>
  <c r="AI174" i="37"/>
  <c r="AI173" i="37"/>
  <c r="AI172" i="37"/>
  <c r="AI171" i="37"/>
  <c r="AI170" i="37"/>
  <c r="AI169" i="37"/>
  <c r="AI168" i="37"/>
  <c r="AI167" i="37"/>
  <c r="AI166" i="37"/>
  <c r="AI165" i="37"/>
  <c r="AI164" i="37"/>
  <c r="AI163" i="37"/>
  <c r="AI162" i="37"/>
  <c r="AI161" i="37"/>
  <c r="AI160" i="37"/>
  <c r="AI159" i="37"/>
  <c r="AI158" i="37"/>
  <c r="Q157" i="37"/>
  <c r="X157" i="37" s="1"/>
  <c r="AE157" i="37" s="1"/>
  <c r="P157" i="37"/>
  <c r="W157" i="37" s="1"/>
  <c r="AD157" i="37" s="1"/>
  <c r="O157" i="37"/>
  <c r="V157" i="37" s="1"/>
  <c r="AC157" i="37" s="1"/>
  <c r="N157" i="37"/>
  <c r="U157" i="37" s="1"/>
  <c r="AB157" i="37" s="1"/>
  <c r="M157" i="37"/>
  <c r="T157" i="37" s="1"/>
  <c r="AA157" i="37" s="1"/>
  <c r="L157" i="37"/>
  <c r="S157" i="37" s="1"/>
  <c r="Z157" i="37" s="1"/>
  <c r="AG157" i="37" s="1"/>
  <c r="K157" i="37"/>
  <c r="R157" i="37" s="1"/>
  <c r="Y157" i="37" s="1"/>
  <c r="AF157" i="37" s="1"/>
  <c r="B148" i="37"/>
  <c r="AI145" i="37"/>
  <c r="AI144" i="37"/>
  <c r="AI143" i="37"/>
  <c r="AI142" i="37"/>
  <c r="AI141" i="37"/>
  <c r="AI140" i="37"/>
  <c r="AI139" i="37"/>
  <c r="AI138" i="37"/>
  <c r="AI137" i="37"/>
  <c r="AI136" i="37"/>
  <c r="AI135" i="37"/>
  <c r="AI134" i="37"/>
  <c r="AI133" i="37"/>
  <c r="AI132" i="37"/>
  <c r="AI131" i="37"/>
  <c r="AI130" i="37"/>
  <c r="AI129" i="37"/>
  <c r="AI128" i="37"/>
  <c r="AI127" i="37"/>
  <c r="AI126" i="37"/>
  <c r="AI125" i="37"/>
  <c r="AI124" i="37"/>
  <c r="AI123" i="37"/>
  <c r="AI122" i="37"/>
  <c r="Q121" i="37"/>
  <c r="X121" i="37" s="1"/>
  <c r="AE121" i="37" s="1"/>
  <c r="P121" i="37"/>
  <c r="W121" i="37" s="1"/>
  <c r="AD121" i="37" s="1"/>
  <c r="O121" i="37"/>
  <c r="V121" i="37" s="1"/>
  <c r="AC121" i="37" s="1"/>
  <c r="N121" i="37"/>
  <c r="U121" i="37" s="1"/>
  <c r="AB121" i="37" s="1"/>
  <c r="M121" i="37"/>
  <c r="T121" i="37" s="1"/>
  <c r="AA121" i="37" s="1"/>
  <c r="AH121" i="37" s="1"/>
  <c r="L121" i="37"/>
  <c r="S121" i="37" s="1"/>
  <c r="Z121" i="37" s="1"/>
  <c r="AG121" i="37" s="1"/>
  <c r="K121" i="37"/>
  <c r="R121" i="37" s="1"/>
  <c r="Y121" i="37" s="1"/>
  <c r="AF121" i="37" s="1"/>
  <c r="B112" i="37"/>
  <c r="AI109" i="37"/>
  <c r="AI108" i="37"/>
  <c r="AI107" i="37"/>
  <c r="AI106" i="37"/>
  <c r="AI105" i="37"/>
  <c r="AI104" i="37"/>
  <c r="AI103" i="37"/>
  <c r="AI102" i="37"/>
  <c r="AI101" i="37"/>
  <c r="AI100" i="37"/>
  <c r="AI99" i="37"/>
  <c r="AI98" i="37"/>
  <c r="AI97" i="37"/>
  <c r="AI96" i="37"/>
  <c r="AI95" i="37"/>
  <c r="AI94" i="37"/>
  <c r="AI92" i="37"/>
  <c r="AI91" i="37"/>
  <c r="AI90" i="37"/>
  <c r="AI89" i="37"/>
  <c r="AI88" i="37"/>
  <c r="AI87" i="37"/>
  <c r="AI86" i="37"/>
  <c r="Q85" i="37"/>
  <c r="X85" i="37" s="1"/>
  <c r="AE85" i="37" s="1"/>
  <c r="P85" i="37"/>
  <c r="W85" i="37" s="1"/>
  <c r="AD85" i="37" s="1"/>
  <c r="O85" i="37"/>
  <c r="V85" i="37" s="1"/>
  <c r="AC85" i="37" s="1"/>
  <c r="N85" i="37"/>
  <c r="U85" i="37" s="1"/>
  <c r="AB85" i="37" s="1"/>
  <c r="M85" i="37"/>
  <c r="T85" i="37" s="1"/>
  <c r="AA85" i="37" s="1"/>
  <c r="L85" i="37"/>
  <c r="S85" i="37" s="1"/>
  <c r="Z85" i="37" s="1"/>
  <c r="K85" i="37"/>
  <c r="R85" i="37" s="1"/>
  <c r="Y85" i="37" s="1"/>
  <c r="B76" i="37"/>
  <c r="AI73" i="37"/>
  <c r="AI72" i="37"/>
  <c r="AI71" i="37"/>
  <c r="AI70" i="37"/>
  <c r="AI69" i="37"/>
  <c r="AI68" i="37"/>
  <c r="AI67" i="37"/>
  <c r="AI66" i="37"/>
  <c r="AI65" i="37"/>
  <c r="AI64" i="37"/>
  <c r="AI63" i="37"/>
  <c r="AI62" i="37"/>
  <c r="AI61" i="37"/>
  <c r="AI60" i="37"/>
  <c r="AI59" i="37"/>
  <c r="AI58" i="37"/>
  <c r="AI57" i="37"/>
  <c r="AI56" i="37"/>
  <c r="AI55" i="37"/>
  <c r="AI54" i="37"/>
  <c r="AI53" i="37"/>
  <c r="AI52" i="37"/>
  <c r="AI51" i="37"/>
  <c r="AI50" i="37"/>
  <c r="Q49" i="37"/>
  <c r="X49" i="37" s="1"/>
  <c r="AE49" i="37" s="1"/>
  <c r="P49" i="37"/>
  <c r="W49" i="37" s="1"/>
  <c r="AD49" i="37" s="1"/>
  <c r="O49" i="37"/>
  <c r="V49" i="37" s="1"/>
  <c r="AC49" i="37" s="1"/>
  <c r="N49" i="37"/>
  <c r="U49" i="37" s="1"/>
  <c r="AB49" i="37" s="1"/>
  <c r="M49" i="37"/>
  <c r="T49" i="37" s="1"/>
  <c r="AA49" i="37" s="1"/>
  <c r="AH49" i="37" s="1"/>
  <c r="L49" i="37"/>
  <c r="S49" i="37" s="1"/>
  <c r="Z49" i="37" s="1"/>
  <c r="AG49" i="37" s="1"/>
  <c r="K49" i="37"/>
  <c r="R49" i="37" s="1"/>
  <c r="Y49" i="37" s="1"/>
  <c r="AF49" i="37" s="1"/>
  <c r="B41" i="37"/>
  <c r="B2" i="37"/>
  <c r="AI457" i="34"/>
  <c r="AI452" i="34"/>
  <c r="AI421" i="34"/>
  <c r="AI379" i="34"/>
  <c r="AI344" i="34"/>
  <c r="AI313" i="34"/>
  <c r="AI271" i="34"/>
  <c r="AI232" i="34"/>
  <c r="AI194" i="34"/>
  <c r="AI161" i="34"/>
  <c r="AI122" i="34"/>
  <c r="AI86" i="34"/>
  <c r="AI63" i="34"/>
  <c r="AI50" i="34"/>
  <c r="AI469" i="34"/>
  <c r="AI468" i="34"/>
  <c r="AI467" i="34"/>
  <c r="AI466" i="34"/>
  <c r="AI465" i="34"/>
  <c r="AI464" i="34"/>
  <c r="AI463" i="34"/>
  <c r="AI462" i="34"/>
  <c r="AI461" i="34"/>
  <c r="AI460" i="34"/>
  <c r="AI459" i="34"/>
  <c r="AI458" i="34"/>
  <c r="AI456" i="34"/>
  <c r="AI455" i="34"/>
  <c r="AI454" i="34"/>
  <c r="AI453" i="34"/>
  <c r="AI451" i="34"/>
  <c r="AI450" i="34"/>
  <c r="AI449" i="34"/>
  <c r="AI448" i="34"/>
  <c r="AI447" i="34"/>
  <c r="AI446" i="34"/>
  <c r="AI433" i="34"/>
  <c r="AI432" i="34"/>
  <c r="AI431" i="34"/>
  <c r="AI430" i="34"/>
  <c r="AI429" i="34"/>
  <c r="AI428" i="34"/>
  <c r="AI427" i="34"/>
  <c r="AI426" i="34"/>
  <c r="AI425" i="34"/>
  <c r="AI424" i="34"/>
  <c r="AI423" i="34"/>
  <c r="AI422" i="34"/>
  <c r="AI420" i="34"/>
  <c r="AI419" i="34"/>
  <c r="AI418" i="34"/>
  <c r="AI417" i="34"/>
  <c r="AI416" i="34"/>
  <c r="AI415" i="34"/>
  <c r="AI414" i="34"/>
  <c r="AI413" i="34"/>
  <c r="AI412" i="34"/>
  <c r="AI411" i="34"/>
  <c r="AI410" i="34"/>
  <c r="AI397" i="34"/>
  <c r="AI396" i="34"/>
  <c r="AI395" i="34"/>
  <c r="AI394" i="34"/>
  <c r="AI393" i="34"/>
  <c r="AI392" i="34"/>
  <c r="AI391" i="34"/>
  <c r="AI390" i="34"/>
  <c r="AI389" i="34"/>
  <c r="AI388" i="34"/>
  <c r="AI387" i="34"/>
  <c r="AI386" i="34"/>
  <c r="AI385" i="34"/>
  <c r="AI384" i="34"/>
  <c r="AI383" i="34"/>
  <c r="AI382" i="34"/>
  <c r="AI381" i="34"/>
  <c r="AI380" i="34"/>
  <c r="AI378" i="34"/>
  <c r="AI377" i="34"/>
  <c r="AI376" i="34"/>
  <c r="AI375" i="34"/>
  <c r="AI374" i="34"/>
  <c r="AI361" i="34"/>
  <c r="AI360" i="34"/>
  <c r="AI359" i="34"/>
  <c r="AI358" i="34"/>
  <c r="AI357" i="34"/>
  <c r="AI356" i="34"/>
  <c r="AI355" i="34"/>
  <c r="AI354" i="34"/>
  <c r="AI353" i="34"/>
  <c r="AI352" i="34"/>
  <c r="AI351" i="34"/>
  <c r="AI350" i="34"/>
  <c r="AI349" i="34"/>
  <c r="AI348" i="34"/>
  <c r="AI347" i="34"/>
  <c r="AI346" i="34"/>
  <c r="AI345" i="34"/>
  <c r="AI343" i="34"/>
  <c r="AI342" i="34"/>
  <c r="AI341" i="34"/>
  <c r="AI340" i="34"/>
  <c r="AI339" i="34"/>
  <c r="AI338" i="34"/>
  <c r="AI325" i="34"/>
  <c r="AI324" i="34"/>
  <c r="AI323" i="34"/>
  <c r="AI322" i="34"/>
  <c r="AI321" i="34"/>
  <c r="AI320" i="34"/>
  <c r="AI319" i="34"/>
  <c r="AI318" i="34"/>
  <c r="AI317" i="34"/>
  <c r="AI316" i="34"/>
  <c r="AI315" i="34"/>
  <c r="AI314" i="34"/>
  <c r="AI312" i="34"/>
  <c r="AI311" i="34"/>
  <c r="AI310" i="34"/>
  <c r="AI309" i="34"/>
  <c r="AI308" i="34"/>
  <c r="AI307" i="34"/>
  <c r="AI306" i="34"/>
  <c r="AI305" i="34"/>
  <c r="AI304" i="34"/>
  <c r="AI303" i="34"/>
  <c r="AI302" i="34"/>
  <c r="AI289" i="34"/>
  <c r="AI288" i="34"/>
  <c r="AI287" i="34"/>
  <c r="AI286" i="34"/>
  <c r="AI285" i="34"/>
  <c r="AI284" i="34"/>
  <c r="AI283" i="34"/>
  <c r="AI282" i="34"/>
  <c r="AI281" i="34"/>
  <c r="AI280" i="34"/>
  <c r="AI279" i="34"/>
  <c r="AI278" i="34"/>
  <c r="AI277" i="34"/>
  <c r="AI276" i="34"/>
  <c r="AI275" i="34"/>
  <c r="AI274" i="34"/>
  <c r="AI273" i="34"/>
  <c r="AI272" i="34"/>
  <c r="AI270" i="34"/>
  <c r="AI269" i="34"/>
  <c r="AI268" i="34"/>
  <c r="AI267" i="34"/>
  <c r="AI266" i="34"/>
  <c r="AI253" i="34"/>
  <c r="AI252" i="34"/>
  <c r="AI251" i="34"/>
  <c r="AI250" i="34"/>
  <c r="AI249" i="34"/>
  <c r="AI248" i="34"/>
  <c r="AI247" i="34"/>
  <c r="AI246" i="34"/>
  <c r="AI245" i="34"/>
  <c r="AI244" i="34"/>
  <c r="AI243" i="34"/>
  <c r="AI242" i="34"/>
  <c r="AI241" i="34"/>
  <c r="AI240" i="34"/>
  <c r="AI239" i="34"/>
  <c r="AI238" i="34"/>
  <c r="AI237" i="34"/>
  <c r="AI236" i="34"/>
  <c r="AI235" i="34"/>
  <c r="AI234" i="34"/>
  <c r="AI233" i="34"/>
  <c r="AI231" i="34"/>
  <c r="AI230" i="34"/>
  <c r="AI217" i="34"/>
  <c r="AI216" i="34"/>
  <c r="AI215" i="34"/>
  <c r="AI214" i="34"/>
  <c r="AI213" i="34"/>
  <c r="AI212" i="34"/>
  <c r="AI211" i="34"/>
  <c r="AI210" i="34"/>
  <c r="AI209" i="34"/>
  <c r="AI208" i="34"/>
  <c r="AI207" i="34"/>
  <c r="AI206" i="34"/>
  <c r="AI205" i="34"/>
  <c r="AI204" i="34"/>
  <c r="AI203" i="34"/>
  <c r="AI202" i="34"/>
  <c r="AI201" i="34"/>
  <c r="AI200" i="34"/>
  <c r="AI199" i="34"/>
  <c r="AI198" i="34"/>
  <c r="AI197" i="34"/>
  <c r="AI196" i="34"/>
  <c r="AI195" i="34"/>
  <c r="AI181" i="34"/>
  <c r="AI180" i="34"/>
  <c r="AI179" i="34"/>
  <c r="AI178" i="34"/>
  <c r="AI177" i="34"/>
  <c r="AI176" i="34"/>
  <c r="AI175" i="34"/>
  <c r="AI174" i="34"/>
  <c r="AI173" i="34"/>
  <c r="AI172" i="34"/>
  <c r="AI171" i="34"/>
  <c r="AI170" i="34"/>
  <c r="AI169" i="34"/>
  <c r="AI168" i="34"/>
  <c r="AI167" i="34"/>
  <c r="AI166" i="34"/>
  <c r="AI165" i="34"/>
  <c r="AI164" i="34"/>
  <c r="AI163" i="34"/>
  <c r="AI162" i="34"/>
  <c r="AI160" i="34"/>
  <c r="AI159" i="34"/>
  <c r="AI158" i="34"/>
  <c r="AI145" i="34"/>
  <c r="AI144" i="34"/>
  <c r="AI143" i="34"/>
  <c r="AI142" i="34"/>
  <c r="AI141" i="34"/>
  <c r="AI140" i="34"/>
  <c r="AI139" i="34"/>
  <c r="AI138" i="34"/>
  <c r="AI137" i="34"/>
  <c r="AI136" i="34"/>
  <c r="AI135" i="34"/>
  <c r="AI134" i="34"/>
  <c r="AI133" i="34"/>
  <c r="AI132" i="34"/>
  <c r="AI131" i="34"/>
  <c r="AI130" i="34"/>
  <c r="AI129" i="34"/>
  <c r="AI128" i="34"/>
  <c r="AI127" i="34"/>
  <c r="AI126" i="34"/>
  <c r="AI125" i="34"/>
  <c r="AI124" i="34"/>
  <c r="AI123" i="34"/>
  <c r="AI109" i="34"/>
  <c r="AI108" i="34"/>
  <c r="AI107" i="34"/>
  <c r="AI106" i="34"/>
  <c r="AI105" i="34"/>
  <c r="AI104" i="34"/>
  <c r="AI103" i="34"/>
  <c r="AI102" i="34"/>
  <c r="AI101" i="34"/>
  <c r="AI100" i="34"/>
  <c r="AI99" i="34"/>
  <c r="AI98" i="34"/>
  <c r="AI97" i="34"/>
  <c r="AI96" i="34"/>
  <c r="AI95" i="34"/>
  <c r="AI94" i="34"/>
  <c r="AI93" i="34"/>
  <c r="AI92" i="34"/>
  <c r="AI91" i="34"/>
  <c r="AI90" i="34"/>
  <c r="AI89" i="34"/>
  <c r="AI88" i="34"/>
  <c r="AI87" i="34"/>
  <c r="AI73" i="34"/>
  <c r="AI72" i="34"/>
  <c r="AI71" i="34"/>
  <c r="AI70" i="34"/>
  <c r="AI69" i="34"/>
  <c r="AI68" i="34"/>
  <c r="AI67" i="34"/>
  <c r="AI66" i="34"/>
  <c r="AI65" i="34"/>
  <c r="AI64" i="34"/>
  <c r="AI62" i="34"/>
  <c r="AI61" i="34"/>
  <c r="AI60" i="34"/>
  <c r="AI59" i="34"/>
  <c r="AI58" i="34"/>
  <c r="AI57" i="34"/>
  <c r="AI56" i="34"/>
  <c r="AI55" i="34"/>
  <c r="AI54" i="34"/>
  <c r="AI53" i="34"/>
  <c r="AI52" i="34"/>
  <c r="AI51" i="34"/>
  <c r="AI446" i="36"/>
  <c r="AI469" i="36"/>
  <c r="AI468" i="36"/>
  <c r="AI467" i="36"/>
  <c r="AI466" i="36"/>
  <c r="AI465" i="36"/>
  <c r="AI464" i="36"/>
  <c r="AI463" i="36"/>
  <c r="AI462" i="36"/>
  <c r="AI461" i="36"/>
  <c r="AI460" i="36"/>
  <c r="AI459" i="36"/>
  <c r="AI458" i="36"/>
  <c r="AI457" i="36"/>
  <c r="AI456" i="36"/>
  <c r="AI455" i="36"/>
  <c r="AI454" i="36"/>
  <c r="AI453" i="36"/>
  <c r="AI452" i="36"/>
  <c r="AI451" i="36"/>
  <c r="AI450" i="36"/>
  <c r="AI449" i="36"/>
  <c r="AI448" i="36"/>
  <c r="AI447" i="36"/>
  <c r="AI418" i="36"/>
  <c r="AI410" i="36"/>
  <c r="AI412" i="36"/>
  <c r="AI413" i="36"/>
  <c r="AI414" i="36"/>
  <c r="AI415" i="36"/>
  <c r="AI416" i="36"/>
  <c r="AI417" i="36"/>
  <c r="AI419" i="36"/>
  <c r="AI420" i="36"/>
  <c r="AI421" i="36"/>
  <c r="AI422" i="36"/>
  <c r="AI423" i="36"/>
  <c r="AI424" i="36"/>
  <c r="AI425" i="36"/>
  <c r="AI426" i="36"/>
  <c r="AI427" i="36"/>
  <c r="AI428" i="36"/>
  <c r="AI429" i="36"/>
  <c r="AI430" i="36"/>
  <c r="AI431" i="36"/>
  <c r="AI432" i="36"/>
  <c r="AI433" i="36"/>
  <c r="AI411" i="36"/>
  <c r="AI376" i="36"/>
  <c r="AI377" i="36"/>
  <c r="AI378" i="36"/>
  <c r="AI379" i="36"/>
  <c r="AI380" i="36"/>
  <c r="AI381" i="36"/>
  <c r="AI382" i="36"/>
  <c r="AI383" i="36"/>
  <c r="AI384" i="36"/>
  <c r="AI385" i="36"/>
  <c r="AI386" i="36"/>
  <c r="AI387" i="36"/>
  <c r="AI388" i="36"/>
  <c r="AI389" i="36"/>
  <c r="AI390" i="36"/>
  <c r="AI391" i="36"/>
  <c r="AI392" i="36"/>
  <c r="AI393" i="36"/>
  <c r="AI394" i="36"/>
  <c r="AI395" i="36"/>
  <c r="AI396" i="36"/>
  <c r="AI397" i="36"/>
  <c r="AI375" i="36"/>
  <c r="AI374" i="36"/>
  <c r="AI340" i="36"/>
  <c r="AI341" i="36"/>
  <c r="AI342" i="36"/>
  <c r="AI343" i="36"/>
  <c r="AI344" i="36"/>
  <c r="AI345" i="36"/>
  <c r="AI346" i="36"/>
  <c r="AI347" i="36"/>
  <c r="AI348" i="36"/>
  <c r="AI349" i="36"/>
  <c r="AI350" i="36"/>
  <c r="AI351" i="36"/>
  <c r="AI352" i="36"/>
  <c r="AI353" i="36"/>
  <c r="AI354" i="36"/>
  <c r="AI355" i="36"/>
  <c r="AI356" i="36"/>
  <c r="AI357" i="36"/>
  <c r="AI358" i="36"/>
  <c r="AI359" i="36"/>
  <c r="AI360" i="36"/>
  <c r="AI361" i="36"/>
  <c r="AI339" i="36"/>
  <c r="AI338" i="36"/>
  <c r="AI302" i="36"/>
  <c r="AI325" i="36"/>
  <c r="AI324" i="36"/>
  <c r="AI323" i="36"/>
  <c r="AI322" i="36"/>
  <c r="AI321" i="36"/>
  <c r="AI320" i="36"/>
  <c r="AI319" i="36"/>
  <c r="AI318" i="36"/>
  <c r="AI317" i="36"/>
  <c r="AI316" i="36"/>
  <c r="AI315" i="36"/>
  <c r="AI314" i="36"/>
  <c r="AI313" i="36"/>
  <c r="AI312" i="36"/>
  <c r="AI311" i="36"/>
  <c r="AI310" i="36"/>
  <c r="AI309" i="36"/>
  <c r="AI308" i="36"/>
  <c r="AI307" i="36"/>
  <c r="AI306" i="36"/>
  <c r="AI305" i="36"/>
  <c r="AI304" i="36"/>
  <c r="AI303" i="36"/>
  <c r="AI288" i="36"/>
  <c r="AI272" i="36"/>
  <c r="AI232" i="36"/>
  <c r="AI233" i="36"/>
  <c r="AI234" i="36"/>
  <c r="AI235" i="36"/>
  <c r="AI236" i="36"/>
  <c r="AI237" i="36"/>
  <c r="AI238" i="36"/>
  <c r="AI239" i="36"/>
  <c r="AI240" i="36"/>
  <c r="AI241" i="36"/>
  <c r="AI242" i="36"/>
  <c r="AI243" i="36"/>
  <c r="AI244" i="36"/>
  <c r="AI245" i="36"/>
  <c r="AI246" i="36"/>
  <c r="AI247" i="36"/>
  <c r="AI248" i="36"/>
  <c r="AI249" i="36"/>
  <c r="AI250" i="36"/>
  <c r="AI251" i="36"/>
  <c r="AI252" i="36"/>
  <c r="AI253" i="36"/>
  <c r="AI231" i="36"/>
  <c r="AI230" i="36"/>
  <c r="AI289" i="36"/>
  <c r="AI287" i="36"/>
  <c r="AI286" i="36"/>
  <c r="AI285" i="36"/>
  <c r="AI284" i="36"/>
  <c r="AI283" i="36"/>
  <c r="AI282" i="36"/>
  <c r="AI281" i="36"/>
  <c r="AI280" i="36"/>
  <c r="AI279" i="36"/>
  <c r="AI278" i="36"/>
  <c r="AI277" i="36"/>
  <c r="AI276" i="36"/>
  <c r="AI275" i="36"/>
  <c r="AI274" i="36"/>
  <c r="AI273" i="36"/>
  <c r="AI271" i="36"/>
  <c r="AI270" i="36"/>
  <c r="AI269" i="36"/>
  <c r="AI268" i="36"/>
  <c r="AI267" i="36"/>
  <c r="AI266" i="36"/>
  <c r="AI215" i="36"/>
  <c r="AI196" i="36"/>
  <c r="AI197" i="36"/>
  <c r="AI198" i="36"/>
  <c r="AI199" i="36"/>
  <c r="AI200" i="36"/>
  <c r="AI201" i="36"/>
  <c r="AI202" i="36"/>
  <c r="AI203" i="36"/>
  <c r="AI204" i="36"/>
  <c r="AI205" i="36"/>
  <c r="AI206" i="36"/>
  <c r="AI207" i="36"/>
  <c r="AI208" i="36"/>
  <c r="AI209" i="36"/>
  <c r="AI210" i="36"/>
  <c r="AI211" i="36"/>
  <c r="AI212" i="36"/>
  <c r="AI213" i="36"/>
  <c r="AI214" i="36"/>
  <c r="AI216" i="36"/>
  <c r="AI217" i="36"/>
  <c r="AI195" i="36"/>
  <c r="AI194" i="36"/>
  <c r="AI181" i="36"/>
  <c r="AI159" i="36"/>
  <c r="AI160" i="36"/>
  <c r="AI161" i="36"/>
  <c r="AI162" i="36"/>
  <c r="AI163" i="36"/>
  <c r="AI164" i="36"/>
  <c r="AI165" i="36"/>
  <c r="AI166" i="36"/>
  <c r="AI167" i="36"/>
  <c r="AI168" i="36"/>
  <c r="AI169" i="36"/>
  <c r="AI170" i="36"/>
  <c r="AI171" i="36"/>
  <c r="AI172" i="36"/>
  <c r="AI173" i="36"/>
  <c r="AI174" i="36"/>
  <c r="AI175" i="36"/>
  <c r="AI176" i="36"/>
  <c r="AI177" i="36"/>
  <c r="AI178" i="36"/>
  <c r="AI179" i="36"/>
  <c r="AI180" i="36"/>
  <c r="AI158" i="36"/>
  <c r="AI141" i="36"/>
  <c r="AI122" i="36"/>
  <c r="AI145" i="36"/>
  <c r="AI144" i="36"/>
  <c r="AI143" i="36"/>
  <c r="AI142" i="36"/>
  <c r="AI140" i="36"/>
  <c r="AI139" i="36"/>
  <c r="AI138" i="36"/>
  <c r="AI137" i="36"/>
  <c r="AI136" i="36"/>
  <c r="AI135" i="36"/>
  <c r="AI134" i="36"/>
  <c r="AI133" i="36"/>
  <c r="AI132" i="36"/>
  <c r="AI131" i="36"/>
  <c r="AI130" i="36"/>
  <c r="AI129" i="36"/>
  <c r="AI128" i="36"/>
  <c r="AI127" i="36"/>
  <c r="AI126" i="36"/>
  <c r="AI125" i="36"/>
  <c r="AI124" i="36"/>
  <c r="AI123" i="36"/>
  <c r="AI109" i="36"/>
  <c r="AI88" i="36"/>
  <c r="AI89" i="36"/>
  <c r="AI90" i="36"/>
  <c r="AI91" i="36"/>
  <c r="AI92" i="36"/>
  <c r="AI93" i="36"/>
  <c r="AI94" i="36"/>
  <c r="AI95" i="36"/>
  <c r="AI96" i="36"/>
  <c r="AI97" i="36"/>
  <c r="AI98" i="36"/>
  <c r="AI99" i="36"/>
  <c r="AI100" i="36"/>
  <c r="AI101" i="36"/>
  <c r="AI102" i="36"/>
  <c r="AI103" i="36"/>
  <c r="AI104" i="36"/>
  <c r="AI105" i="36"/>
  <c r="AI106" i="36"/>
  <c r="AI107" i="36"/>
  <c r="AI108" i="36"/>
  <c r="AI87" i="36"/>
  <c r="AI86" i="36"/>
  <c r="AI64" i="36"/>
  <c r="AI73" i="36"/>
  <c r="AI51" i="36"/>
  <c r="AI52" i="36"/>
  <c r="AI53" i="36"/>
  <c r="AI54" i="36"/>
  <c r="AI55" i="36"/>
  <c r="AI56" i="36"/>
  <c r="AI57" i="36"/>
  <c r="AI58" i="36"/>
  <c r="AI59" i="36"/>
  <c r="AI60" i="36"/>
  <c r="AI61" i="36"/>
  <c r="AI62" i="36"/>
  <c r="AI63" i="36"/>
  <c r="AI65" i="36"/>
  <c r="AI66" i="36"/>
  <c r="AI67" i="36"/>
  <c r="AI68" i="36"/>
  <c r="AI69" i="36"/>
  <c r="AI70" i="36"/>
  <c r="AI71" i="36"/>
  <c r="AI72" i="36"/>
  <c r="AI50" i="36"/>
  <c r="F599" i="34" l="1"/>
  <c r="E599" i="34"/>
  <c r="D599" i="34"/>
  <c r="F601" i="34"/>
  <c r="H601" i="34"/>
  <c r="E601" i="34"/>
  <c r="D601" i="34"/>
  <c r="O601" i="34"/>
  <c r="I601" i="34"/>
  <c r="K599" i="34"/>
  <c r="M601" i="34"/>
  <c r="J599" i="34"/>
  <c r="L601" i="34"/>
  <c r="N599" i="34"/>
  <c r="G601" i="34"/>
  <c r="I599" i="34"/>
  <c r="M599" i="34"/>
  <c r="J601" i="34"/>
  <c r="K601" i="34"/>
  <c r="L599" i="34"/>
  <c r="H599" i="34"/>
  <c r="G599" i="34"/>
  <c r="N601" i="34"/>
  <c r="O599" i="34"/>
  <c r="I603" i="36"/>
  <c r="F605" i="36"/>
  <c r="J605" i="36"/>
  <c r="K605" i="36"/>
  <c r="O605" i="36"/>
  <c r="E603" i="36"/>
  <c r="G603" i="36"/>
  <c r="G605" i="36"/>
  <c r="H603" i="36"/>
  <c r="J603" i="36"/>
  <c r="I605" i="36"/>
  <c r="L603" i="36"/>
  <c r="M603" i="36"/>
  <c r="N605" i="36"/>
  <c r="O603" i="36"/>
  <c r="E605" i="36"/>
  <c r="H605" i="36"/>
  <c r="F603" i="36"/>
  <c r="L605" i="36"/>
  <c r="M605" i="36"/>
  <c r="N603" i="36"/>
  <c r="D605" i="36"/>
  <c r="K603" i="36"/>
  <c r="D603" i="36"/>
  <c r="E601" i="37"/>
  <c r="F603" i="37"/>
  <c r="F608" i="37" s="1"/>
  <c r="M603" i="37"/>
  <c r="M608" i="37" s="1"/>
  <c r="O603" i="37"/>
  <c r="O608" i="37" s="1"/>
  <c r="I603" i="37"/>
  <c r="K601" i="37"/>
  <c r="L601" i="37"/>
  <c r="G603" i="37"/>
  <c r="G608" i="37" s="1"/>
  <c r="H603" i="37"/>
  <c r="H608" i="37" s="1"/>
  <c r="E603" i="37"/>
  <c r="E605" i="37" s="1"/>
  <c r="M601" i="37"/>
  <c r="O601" i="37"/>
  <c r="O605" i="37" s="1"/>
  <c r="I601" i="37"/>
  <c r="I605" i="37" s="1"/>
  <c r="I612" i="37" s="1"/>
  <c r="N603" i="37"/>
  <c r="N608" i="37" s="1"/>
  <c r="D603" i="37"/>
  <c r="D608" i="37" s="1"/>
  <c r="F601" i="37"/>
  <c r="G601" i="37"/>
  <c r="H601" i="37"/>
  <c r="J603" i="37"/>
  <c r="J608" i="37" s="1"/>
  <c r="N601" i="37"/>
  <c r="I608" i="37"/>
  <c r="D601" i="37"/>
  <c r="J601" i="37"/>
  <c r="J605" i="37" s="1"/>
  <c r="J612" i="37" s="1"/>
  <c r="K603" i="37"/>
  <c r="K608" i="37" s="1"/>
  <c r="L603" i="37"/>
  <c r="L608" i="37" s="1"/>
  <c r="B144" i="1"/>
  <c r="M605" i="37" l="1"/>
  <c r="M612" i="37" s="1"/>
  <c r="K605" i="37"/>
  <c r="K612" i="37" s="1"/>
  <c r="G605" i="37"/>
  <c r="G612" i="37" s="1"/>
  <c r="F605" i="37"/>
  <c r="F612" i="37" s="1"/>
  <c r="D605" i="37"/>
  <c r="D610" i="37" s="1"/>
  <c r="H605" i="37"/>
  <c r="L605" i="37"/>
  <c r="L612" i="37" s="1"/>
  <c r="E608" i="37"/>
  <c r="M528" i="36" s="1"/>
  <c r="O612" i="37"/>
  <c r="O610" i="37"/>
  <c r="E612" i="37"/>
  <c r="E610" i="37"/>
  <c r="M610" i="37"/>
  <c r="M616" i="37" s="1"/>
  <c r="I610" i="37"/>
  <c r="I616" i="37" s="1"/>
  <c r="N605" i="37"/>
  <c r="K610" i="37"/>
  <c r="K616" i="37" s="1"/>
  <c r="J610" i="37"/>
  <c r="J616" i="37" s="1"/>
  <c r="B96" i="1"/>
  <c r="B48" i="1"/>
  <c r="G610" i="37" l="1"/>
  <c r="G616" i="37" s="1"/>
  <c r="K520" i="36"/>
  <c r="L610" i="37"/>
  <c r="L616" i="37" s="1"/>
  <c r="S614" i="37"/>
  <c r="D612" i="37"/>
  <c r="F610" i="37"/>
  <c r="F616" i="37" s="1"/>
  <c r="O616" i="37"/>
  <c r="H612" i="37"/>
  <c r="H610" i="37"/>
  <c r="D616" i="37"/>
  <c r="E616" i="37"/>
  <c r="N612" i="37"/>
  <c r="N610" i="37"/>
  <c r="H616" i="37" l="1"/>
  <c r="N616" i="37"/>
  <c r="E607" i="36"/>
  <c r="E614" i="36" s="1"/>
  <c r="O607" i="36"/>
  <c r="O614" i="36" s="1"/>
  <c r="M607" i="36"/>
  <c r="M614" i="36" s="1"/>
  <c r="L607" i="36"/>
  <c r="L614" i="36" s="1"/>
  <c r="K607" i="36"/>
  <c r="K614" i="36" s="1"/>
  <c r="J607" i="36"/>
  <c r="J614" i="36" s="1"/>
  <c r="I607" i="36"/>
  <c r="I614" i="36" s="1"/>
  <c r="H607" i="36"/>
  <c r="H614" i="36" s="1"/>
  <c r="G607" i="36"/>
  <c r="G614" i="36" s="1"/>
  <c r="F607" i="36"/>
  <c r="F614" i="36" s="1"/>
  <c r="D607" i="36"/>
  <c r="D614" i="36" s="1"/>
  <c r="O594" i="36"/>
  <c r="N594" i="36"/>
  <c r="M594" i="36"/>
  <c r="L594" i="36"/>
  <c r="K594" i="36"/>
  <c r="J594" i="36"/>
  <c r="I594" i="36"/>
  <c r="I592" i="36" s="1"/>
  <c r="I610" i="36" s="1"/>
  <c r="H594" i="36"/>
  <c r="G594" i="36"/>
  <c r="F594" i="36"/>
  <c r="E594" i="36"/>
  <c r="D594" i="36"/>
  <c r="O592" i="36"/>
  <c r="N592" i="36"/>
  <c r="M592" i="36"/>
  <c r="M610" i="36" s="1"/>
  <c r="L592" i="36"/>
  <c r="L610" i="36" s="1"/>
  <c r="K592" i="36"/>
  <c r="J592" i="36"/>
  <c r="J610" i="36" s="1"/>
  <c r="H592" i="36"/>
  <c r="H610" i="36" s="1"/>
  <c r="G592" i="36"/>
  <c r="G610" i="36" s="1"/>
  <c r="F592" i="36"/>
  <c r="F610" i="36" s="1"/>
  <c r="E592" i="36"/>
  <c r="D592" i="36"/>
  <c r="B583" i="36"/>
  <c r="B536" i="36"/>
  <c r="B503" i="36"/>
  <c r="Q445" i="36"/>
  <c r="X445" i="36" s="1"/>
  <c r="AE445" i="36" s="1"/>
  <c r="P445" i="36"/>
  <c r="W445" i="36" s="1"/>
  <c r="AD445" i="36" s="1"/>
  <c r="O445" i="36"/>
  <c r="V445" i="36" s="1"/>
  <c r="AC445" i="36" s="1"/>
  <c r="N445" i="36"/>
  <c r="U445" i="36" s="1"/>
  <c r="AB445" i="36" s="1"/>
  <c r="M445" i="36"/>
  <c r="T445" i="36" s="1"/>
  <c r="AA445" i="36" s="1"/>
  <c r="AH445" i="36" s="1"/>
  <c r="L445" i="36"/>
  <c r="S445" i="36" s="1"/>
  <c r="Z445" i="36" s="1"/>
  <c r="AG445" i="36" s="1"/>
  <c r="K445" i="36"/>
  <c r="R445" i="36" s="1"/>
  <c r="Y445" i="36" s="1"/>
  <c r="AF445" i="36" s="1"/>
  <c r="B436" i="36"/>
  <c r="Q409" i="36"/>
  <c r="X409" i="36" s="1"/>
  <c r="AE409" i="36" s="1"/>
  <c r="P409" i="36"/>
  <c r="W409" i="36" s="1"/>
  <c r="AD409" i="36" s="1"/>
  <c r="O409" i="36"/>
  <c r="V409" i="36" s="1"/>
  <c r="AC409" i="36" s="1"/>
  <c r="N409" i="36"/>
  <c r="U409" i="36" s="1"/>
  <c r="AB409" i="36" s="1"/>
  <c r="M409" i="36"/>
  <c r="T409" i="36" s="1"/>
  <c r="AA409" i="36" s="1"/>
  <c r="L409" i="36"/>
  <c r="S409" i="36" s="1"/>
  <c r="Z409" i="36" s="1"/>
  <c r="AG409" i="36" s="1"/>
  <c r="K409" i="36"/>
  <c r="R409" i="36" s="1"/>
  <c r="Y409" i="36" s="1"/>
  <c r="AF409" i="36" s="1"/>
  <c r="B400" i="36"/>
  <c r="Q373" i="36"/>
  <c r="X373" i="36" s="1"/>
  <c r="AE373" i="36" s="1"/>
  <c r="P373" i="36"/>
  <c r="W373" i="36" s="1"/>
  <c r="AD373" i="36" s="1"/>
  <c r="O373" i="36"/>
  <c r="V373" i="36" s="1"/>
  <c r="AC373" i="36" s="1"/>
  <c r="N373" i="36"/>
  <c r="U373" i="36" s="1"/>
  <c r="AB373" i="36" s="1"/>
  <c r="M373" i="36"/>
  <c r="T373" i="36" s="1"/>
  <c r="AA373" i="36" s="1"/>
  <c r="AH373" i="36" s="1"/>
  <c r="L373" i="36"/>
  <c r="S373" i="36" s="1"/>
  <c r="Z373" i="36" s="1"/>
  <c r="AG373" i="36" s="1"/>
  <c r="K373" i="36"/>
  <c r="R373" i="36" s="1"/>
  <c r="Y373" i="36" s="1"/>
  <c r="AF373" i="36" s="1"/>
  <c r="B364" i="36"/>
  <c r="Q337" i="36"/>
  <c r="X337" i="36" s="1"/>
  <c r="AE337" i="36" s="1"/>
  <c r="P337" i="36"/>
  <c r="W337" i="36" s="1"/>
  <c r="AD337" i="36" s="1"/>
  <c r="O337" i="36"/>
  <c r="V337" i="36" s="1"/>
  <c r="AC337" i="36" s="1"/>
  <c r="N337" i="36"/>
  <c r="U337" i="36" s="1"/>
  <c r="AB337" i="36" s="1"/>
  <c r="M337" i="36"/>
  <c r="T337" i="36" s="1"/>
  <c r="AA337" i="36" s="1"/>
  <c r="L337" i="36"/>
  <c r="S337" i="36" s="1"/>
  <c r="Z337" i="36" s="1"/>
  <c r="AG337" i="36" s="1"/>
  <c r="K337" i="36"/>
  <c r="R337" i="36" s="1"/>
  <c r="Y337" i="36" s="1"/>
  <c r="AF337" i="36" s="1"/>
  <c r="B328" i="36"/>
  <c r="Q301" i="36"/>
  <c r="X301" i="36" s="1"/>
  <c r="AE301" i="36" s="1"/>
  <c r="P301" i="36"/>
  <c r="W301" i="36" s="1"/>
  <c r="AD301" i="36" s="1"/>
  <c r="O301" i="36"/>
  <c r="V301" i="36" s="1"/>
  <c r="AC301" i="36" s="1"/>
  <c r="N301" i="36"/>
  <c r="U301" i="36" s="1"/>
  <c r="AB301" i="36" s="1"/>
  <c r="M301" i="36"/>
  <c r="T301" i="36" s="1"/>
  <c r="AA301" i="36" s="1"/>
  <c r="AH301" i="36" s="1"/>
  <c r="L301" i="36"/>
  <c r="S301" i="36" s="1"/>
  <c r="Z301" i="36" s="1"/>
  <c r="AG301" i="36" s="1"/>
  <c r="K301" i="36"/>
  <c r="R301" i="36" s="1"/>
  <c r="Y301" i="36" s="1"/>
  <c r="AF301" i="36" s="1"/>
  <c r="B292" i="36"/>
  <c r="Q265" i="36"/>
  <c r="X265" i="36" s="1"/>
  <c r="AE265" i="36" s="1"/>
  <c r="P265" i="36"/>
  <c r="W265" i="36" s="1"/>
  <c r="AD265" i="36" s="1"/>
  <c r="O265" i="36"/>
  <c r="V265" i="36" s="1"/>
  <c r="AC265" i="36" s="1"/>
  <c r="N265" i="36"/>
  <c r="U265" i="36" s="1"/>
  <c r="AB265" i="36" s="1"/>
  <c r="M265" i="36"/>
  <c r="T265" i="36" s="1"/>
  <c r="AA265" i="36" s="1"/>
  <c r="AH265" i="36" s="1"/>
  <c r="L265" i="36"/>
  <c r="S265" i="36" s="1"/>
  <c r="Z265" i="36" s="1"/>
  <c r="AG265" i="36" s="1"/>
  <c r="K265" i="36"/>
  <c r="R265" i="36" s="1"/>
  <c r="Y265" i="36" s="1"/>
  <c r="AF265" i="36" s="1"/>
  <c r="B256" i="36"/>
  <c r="Q229" i="36"/>
  <c r="X229" i="36" s="1"/>
  <c r="AE229" i="36" s="1"/>
  <c r="P229" i="36"/>
  <c r="W229" i="36" s="1"/>
  <c r="AD229" i="36" s="1"/>
  <c r="O229" i="36"/>
  <c r="V229" i="36" s="1"/>
  <c r="AC229" i="36" s="1"/>
  <c r="N229" i="36"/>
  <c r="U229" i="36" s="1"/>
  <c r="AB229" i="36" s="1"/>
  <c r="M229" i="36"/>
  <c r="T229" i="36" s="1"/>
  <c r="AA229" i="36" s="1"/>
  <c r="L229" i="36"/>
  <c r="S229" i="36" s="1"/>
  <c r="Z229" i="36" s="1"/>
  <c r="AG229" i="36" s="1"/>
  <c r="K229" i="36"/>
  <c r="R229" i="36" s="1"/>
  <c r="Y229" i="36" s="1"/>
  <c r="AF229" i="36" s="1"/>
  <c r="B220" i="36"/>
  <c r="Q193" i="36"/>
  <c r="X193" i="36" s="1"/>
  <c r="AE193" i="36" s="1"/>
  <c r="P193" i="36"/>
  <c r="W193" i="36" s="1"/>
  <c r="AD193" i="36" s="1"/>
  <c r="O193" i="36"/>
  <c r="V193" i="36" s="1"/>
  <c r="AC193" i="36" s="1"/>
  <c r="N193" i="36"/>
  <c r="U193" i="36" s="1"/>
  <c r="AB193" i="36" s="1"/>
  <c r="M193" i="36"/>
  <c r="T193" i="36" s="1"/>
  <c r="AA193" i="36" s="1"/>
  <c r="AH193" i="36" s="1"/>
  <c r="L193" i="36"/>
  <c r="S193" i="36" s="1"/>
  <c r="Z193" i="36" s="1"/>
  <c r="AG193" i="36" s="1"/>
  <c r="K193" i="36"/>
  <c r="R193" i="36" s="1"/>
  <c r="Y193" i="36" s="1"/>
  <c r="AF193" i="36" s="1"/>
  <c r="B184" i="36"/>
  <c r="Q157" i="36"/>
  <c r="X157" i="36" s="1"/>
  <c r="AE157" i="36" s="1"/>
  <c r="P157" i="36"/>
  <c r="W157" i="36" s="1"/>
  <c r="AD157" i="36" s="1"/>
  <c r="O157" i="36"/>
  <c r="V157" i="36" s="1"/>
  <c r="AC157" i="36" s="1"/>
  <c r="N157" i="36"/>
  <c r="U157" i="36" s="1"/>
  <c r="AB157" i="36" s="1"/>
  <c r="M157" i="36"/>
  <c r="T157" i="36" s="1"/>
  <c r="AA157" i="36" s="1"/>
  <c r="L157" i="36"/>
  <c r="S157" i="36" s="1"/>
  <c r="Z157" i="36" s="1"/>
  <c r="AG157" i="36" s="1"/>
  <c r="K157" i="36"/>
  <c r="R157" i="36" s="1"/>
  <c r="Y157" i="36" s="1"/>
  <c r="AF157" i="36" s="1"/>
  <c r="B148" i="36"/>
  <c r="Q121" i="36"/>
  <c r="X121" i="36" s="1"/>
  <c r="AE121" i="36" s="1"/>
  <c r="P121" i="36"/>
  <c r="W121" i="36" s="1"/>
  <c r="AD121" i="36" s="1"/>
  <c r="O121" i="36"/>
  <c r="V121" i="36" s="1"/>
  <c r="AC121" i="36" s="1"/>
  <c r="N121" i="36"/>
  <c r="U121" i="36" s="1"/>
  <c r="AB121" i="36" s="1"/>
  <c r="M121" i="36"/>
  <c r="T121" i="36" s="1"/>
  <c r="AA121" i="36" s="1"/>
  <c r="AH121" i="36" s="1"/>
  <c r="L121" i="36"/>
  <c r="S121" i="36" s="1"/>
  <c r="Z121" i="36" s="1"/>
  <c r="AG121" i="36" s="1"/>
  <c r="K121" i="36"/>
  <c r="R121" i="36" s="1"/>
  <c r="Y121" i="36" s="1"/>
  <c r="AF121" i="36" s="1"/>
  <c r="B112" i="36"/>
  <c r="Q85" i="36"/>
  <c r="X85" i="36" s="1"/>
  <c r="AE85" i="36" s="1"/>
  <c r="P85" i="36"/>
  <c r="W85" i="36" s="1"/>
  <c r="AD85" i="36" s="1"/>
  <c r="O85" i="36"/>
  <c r="V85" i="36" s="1"/>
  <c r="AC85" i="36" s="1"/>
  <c r="N85" i="36"/>
  <c r="U85" i="36" s="1"/>
  <c r="AB85" i="36" s="1"/>
  <c r="M85" i="36"/>
  <c r="T85" i="36" s="1"/>
  <c r="AA85" i="36" s="1"/>
  <c r="L85" i="36"/>
  <c r="S85" i="36" s="1"/>
  <c r="Z85" i="36" s="1"/>
  <c r="K85" i="36"/>
  <c r="R85" i="36" s="1"/>
  <c r="Y85" i="36" s="1"/>
  <c r="B76" i="36"/>
  <c r="Q49" i="36"/>
  <c r="X49" i="36" s="1"/>
  <c r="AE49" i="36" s="1"/>
  <c r="P49" i="36"/>
  <c r="W49" i="36" s="1"/>
  <c r="AD49" i="36" s="1"/>
  <c r="O49" i="36"/>
  <c r="V49" i="36" s="1"/>
  <c r="AC49" i="36" s="1"/>
  <c r="N49" i="36"/>
  <c r="U49" i="36" s="1"/>
  <c r="AB49" i="36" s="1"/>
  <c r="M49" i="36"/>
  <c r="T49" i="36" s="1"/>
  <c r="AA49" i="36" s="1"/>
  <c r="AH49" i="36" s="1"/>
  <c r="L49" i="36"/>
  <c r="S49" i="36" s="1"/>
  <c r="Z49" i="36" s="1"/>
  <c r="AG49" i="36" s="1"/>
  <c r="K49" i="36"/>
  <c r="R49" i="36" s="1"/>
  <c r="Y49" i="36" s="1"/>
  <c r="AF49" i="36" s="1"/>
  <c r="B41" i="36"/>
  <c r="B2" i="36"/>
  <c r="H519" i="34"/>
  <c r="O603" i="34"/>
  <c r="N603" i="34"/>
  <c r="M603" i="34"/>
  <c r="L603" i="34"/>
  <c r="K603" i="34"/>
  <c r="J603" i="34"/>
  <c r="I603" i="34"/>
  <c r="H603" i="34"/>
  <c r="G603" i="34"/>
  <c r="F603" i="34"/>
  <c r="D603" i="34"/>
  <c r="B503" i="34"/>
  <c r="E616" i="36" l="1"/>
  <c r="E610" i="36"/>
  <c r="O610" i="36"/>
  <c r="O616" i="36"/>
  <c r="D610" i="36"/>
  <c r="D616" i="36"/>
  <c r="M527" i="36" s="1"/>
  <c r="M529" i="36" s="1"/>
  <c r="K610" i="36"/>
  <c r="N610" i="36"/>
  <c r="N607" i="36"/>
  <c r="N614" i="36" s="1"/>
  <c r="O612" i="36"/>
  <c r="O618" i="36" s="1"/>
  <c r="F612" i="36"/>
  <c r="F618" i="36" s="1"/>
  <c r="J612" i="36"/>
  <c r="J618" i="36" s="1"/>
  <c r="K612" i="36"/>
  <c r="D612" i="36"/>
  <c r="D618" i="36" s="1"/>
  <c r="H612" i="36"/>
  <c r="H618" i="36" s="1"/>
  <c r="L612" i="36"/>
  <c r="L618" i="36" s="1"/>
  <c r="E612" i="36"/>
  <c r="E618" i="36" s="1"/>
  <c r="I612" i="36"/>
  <c r="I618" i="36" s="1"/>
  <c r="M612" i="36"/>
  <c r="M618" i="36" s="1"/>
  <c r="G612" i="36"/>
  <c r="G618" i="36" s="1"/>
  <c r="E603" i="34"/>
  <c r="B436" i="34"/>
  <c r="B400" i="34"/>
  <c r="B364" i="34"/>
  <c r="B328" i="34"/>
  <c r="B292" i="34"/>
  <c r="B256" i="34"/>
  <c r="B220" i="34"/>
  <c r="B184" i="34"/>
  <c r="B148" i="34"/>
  <c r="B112" i="34"/>
  <c r="B76" i="34"/>
  <c r="B41" i="34"/>
  <c r="Q445" i="34"/>
  <c r="X445" i="34" s="1"/>
  <c r="AE445" i="34" s="1"/>
  <c r="P445" i="34"/>
  <c r="W445" i="34" s="1"/>
  <c r="AD445" i="34" s="1"/>
  <c r="O445" i="34"/>
  <c r="V445" i="34" s="1"/>
  <c r="AC445" i="34" s="1"/>
  <c r="N445" i="34"/>
  <c r="U445" i="34" s="1"/>
  <c r="AB445" i="34" s="1"/>
  <c r="M445" i="34"/>
  <c r="T445" i="34" s="1"/>
  <c r="AA445" i="34" s="1"/>
  <c r="AH445" i="34" s="1"/>
  <c r="L445" i="34"/>
  <c r="S445" i="34" s="1"/>
  <c r="Z445" i="34" s="1"/>
  <c r="AG445" i="34" s="1"/>
  <c r="K445" i="34"/>
  <c r="R445" i="34" s="1"/>
  <c r="Y445" i="34" s="1"/>
  <c r="AF445" i="34" s="1"/>
  <c r="Q409" i="34"/>
  <c r="X409" i="34" s="1"/>
  <c r="AE409" i="34" s="1"/>
  <c r="P409" i="34"/>
  <c r="W409" i="34" s="1"/>
  <c r="AD409" i="34" s="1"/>
  <c r="O409" i="34"/>
  <c r="V409" i="34" s="1"/>
  <c r="AC409" i="34" s="1"/>
  <c r="N409" i="34"/>
  <c r="U409" i="34" s="1"/>
  <c r="AB409" i="34" s="1"/>
  <c r="M409" i="34"/>
  <c r="T409" i="34" s="1"/>
  <c r="AA409" i="34" s="1"/>
  <c r="L409" i="34"/>
  <c r="S409" i="34" s="1"/>
  <c r="Z409" i="34" s="1"/>
  <c r="AG409" i="34" s="1"/>
  <c r="K409" i="34"/>
  <c r="R409" i="34" s="1"/>
  <c r="Y409" i="34" s="1"/>
  <c r="AF409" i="34" s="1"/>
  <c r="Q373" i="34"/>
  <c r="X373" i="34" s="1"/>
  <c r="AE373" i="34" s="1"/>
  <c r="P373" i="34"/>
  <c r="W373" i="34" s="1"/>
  <c r="AD373" i="34" s="1"/>
  <c r="O373" i="34"/>
  <c r="V373" i="34" s="1"/>
  <c r="AC373" i="34" s="1"/>
  <c r="N373" i="34"/>
  <c r="U373" i="34" s="1"/>
  <c r="AB373" i="34" s="1"/>
  <c r="M373" i="34"/>
  <c r="T373" i="34" s="1"/>
  <c r="AA373" i="34" s="1"/>
  <c r="AH373" i="34" s="1"/>
  <c r="L373" i="34"/>
  <c r="S373" i="34" s="1"/>
  <c r="Z373" i="34" s="1"/>
  <c r="AG373" i="34" s="1"/>
  <c r="K373" i="34"/>
  <c r="R373" i="34" s="1"/>
  <c r="Y373" i="34" s="1"/>
  <c r="AF373" i="34" s="1"/>
  <c r="Q337" i="34"/>
  <c r="X337" i="34" s="1"/>
  <c r="AE337" i="34" s="1"/>
  <c r="P337" i="34"/>
  <c r="W337" i="34" s="1"/>
  <c r="AD337" i="34" s="1"/>
  <c r="O337" i="34"/>
  <c r="V337" i="34" s="1"/>
  <c r="AC337" i="34" s="1"/>
  <c r="N337" i="34"/>
  <c r="U337" i="34" s="1"/>
  <c r="AB337" i="34" s="1"/>
  <c r="M337" i="34"/>
  <c r="T337" i="34" s="1"/>
  <c r="AA337" i="34" s="1"/>
  <c r="L337" i="34"/>
  <c r="S337" i="34" s="1"/>
  <c r="Z337" i="34" s="1"/>
  <c r="AG337" i="34" s="1"/>
  <c r="K337" i="34"/>
  <c r="R337" i="34" s="1"/>
  <c r="Y337" i="34" s="1"/>
  <c r="AF337" i="34" s="1"/>
  <c r="Q301" i="34"/>
  <c r="X301" i="34" s="1"/>
  <c r="AE301" i="34" s="1"/>
  <c r="P301" i="34"/>
  <c r="W301" i="34" s="1"/>
  <c r="AD301" i="34" s="1"/>
  <c r="O301" i="34"/>
  <c r="V301" i="34" s="1"/>
  <c r="AC301" i="34" s="1"/>
  <c r="N301" i="34"/>
  <c r="U301" i="34" s="1"/>
  <c r="AB301" i="34" s="1"/>
  <c r="M301" i="34"/>
  <c r="T301" i="34" s="1"/>
  <c r="AA301" i="34" s="1"/>
  <c r="AH301" i="34" s="1"/>
  <c r="L301" i="34"/>
  <c r="S301" i="34" s="1"/>
  <c r="Z301" i="34" s="1"/>
  <c r="AG301" i="34" s="1"/>
  <c r="K301" i="34"/>
  <c r="R301" i="34" s="1"/>
  <c r="Y301" i="34" s="1"/>
  <c r="AF301" i="34" s="1"/>
  <c r="Q265" i="34"/>
  <c r="X265" i="34" s="1"/>
  <c r="AE265" i="34" s="1"/>
  <c r="P265" i="34"/>
  <c r="W265" i="34" s="1"/>
  <c r="AD265" i="34" s="1"/>
  <c r="O265" i="34"/>
  <c r="V265" i="34" s="1"/>
  <c r="AC265" i="34" s="1"/>
  <c r="N265" i="34"/>
  <c r="U265" i="34" s="1"/>
  <c r="AB265" i="34" s="1"/>
  <c r="M265" i="34"/>
  <c r="T265" i="34" s="1"/>
  <c r="AA265" i="34" s="1"/>
  <c r="AH265" i="34" s="1"/>
  <c r="L265" i="34"/>
  <c r="S265" i="34" s="1"/>
  <c r="Z265" i="34" s="1"/>
  <c r="AG265" i="34" s="1"/>
  <c r="K265" i="34"/>
  <c r="R265" i="34" s="1"/>
  <c r="Y265" i="34" s="1"/>
  <c r="AF265" i="34" s="1"/>
  <c r="Q229" i="34"/>
  <c r="X229" i="34" s="1"/>
  <c r="AE229" i="34" s="1"/>
  <c r="P229" i="34"/>
  <c r="W229" i="34" s="1"/>
  <c r="AD229" i="34" s="1"/>
  <c r="O229" i="34"/>
  <c r="V229" i="34" s="1"/>
  <c r="AC229" i="34" s="1"/>
  <c r="N229" i="34"/>
  <c r="U229" i="34" s="1"/>
  <c r="AB229" i="34" s="1"/>
  <c r="M229" i="34"/>
  <c r="T229" i="34" s="1"/>
  <c r="AA229" i="34" s="1"/>
  <c r="L229" i="34"/>
  <c r="S229" i="34" s="1"/>
  <c r="Z229" i="34" s="1"/>
  <c r="AG229" i="34" s="1"/>
  <c r="K229" i="34"/>
  <c r="R229" i="34" s="1"/>
  <c r="Y229" i="34" s="1"/>
  <c r="AF229" i="34" s="1"/>
  <c r="Q193" i="34"/>
  <c r="X193" i="34" s="1"/>
  <c r="AE193" i="34" s="1"/>
  <c r="P193" i="34"/>
  <c r="W193" i="34" s="1"/>
  <c r="AD193" i="34" s="1"/>
  <c r="O193" i="34"/>
  <c r="V193" i="34" s="1"/>
  <c r="AC193" i="34" s="1"/>
  <c r="N193" i="34"/>
  <c r="U193" i="34" s="1"/>
  <c r="AB193" i="34" s="1"/>
  <c r="M193" i="34"/>
  <c r="T193" i="34" s="1"/>
  <c r="AA193" i="34" s="1"/>
  <c r="AH193" i="34" s="1"/>
  <c r="L193" i="34"/>
  <c r="S193" i="34" s="1"/>
  <c r="Z193" i="34" s="1"/>
  <c r="AG193" i="34" s="1"/>
  <c r="K193" i="34"/>
  <c r="R193" i="34" s="1"/>
  <c r="Y193" i="34" s="1"/>
  <c r="AF193" i="34" s="1"/>
  <c r="Q157" i="34"/>
  <c r="X157" i="34" s="1"/>
  <c r="AE157" i="34" s="1"/>
  <c r="P157" i="34"/>
  <c r="W157" i="34" s="1"/>
  <c r="AD157" i="34" s="1"/>
  <c r="O157" i="34"/>
  <c r="V157" i="34" s="1"/>
  <c r="AC157" i="34" s="1"/>
  <c r="N157" i="34"/>
  <c r="U157" i="34" s="1"/>
  <c r="AB157" i="34" s="1"/>
  <c r="M157" i="34"/>
  <c r="T157" i="34" s="1"/>
  <c r="AA157" i="34" s="1"/>
  <c r="L157" i="34"/>
  <c r="S157" i="34" s="1"/>
  <c r="Z157" i="34" s="1"/>
  <c r="AG157" i="34" s="1"/>
  <c r="K157" i="34"/>
  <c r="R157" i="34" s="1"/>
  <c r="Y157" i="34" s="1"/>
  <c r="AF157" i="34" s="1"/>
  <c r="Q121" i="34"/>
  <c r="X121" i="34" s="1"/>
  <c r="AE121" i="34" s="1"/>
  <c r="P121" i="34"/>
  <c r="W121" i="34" s="1"/>
  <c r="AD121" i="34" s="1"/>
  <c r="O121" i="34"/>
  <c r="V121" i="34" s="1"/>
  <c r="AC121" i="34" s="1"/>
  <c r="N121" i="34"/>
  <c r="U121" i="34" s="1"/>
  <c r="AB121" i="34" s="1"/>
  <c r="M121" i="34"/>
  <c r="T121" i="34" s="1"/>
  <c r="AA121" i="34" s="1"/>
  <c r="AH121" i="34" s="1"/>
  <c r="L121" i="34"/>
  <c r="S121" i="34" s="1"/>
  <c r="Z121" i="34" s="1"/>
  <c r="AG121" i="34" s="1"/>
  <c r="K121" i="34"/>
  <c r="R121" i="34" s="1"/>
  <c r="Y121" i="34" s="1"/>
  <c r="AF121" i="34" s="1"/>
  <c r="Q85" i="34"/>
  <c r="X85" i="34" s="1"/>
  <c r="AE85" i="34" s="1"/>
  <c r="P85" i="34"/>
  <c r="W85" i="34" s="1"/>
  <c r="AD85" i="34" s="1"/>
  <c r="O85" i="34"/>
  <c r="V85" i="34" s="1"/>
  <c r="AC85" i="34" s="1"/>
  <c r="N85" i="34"/>
  <c r="U85" i="34" s="1"/>
  <c r="AB85" i="34" s="1"/>
  <c r="M85" i="34"/>
  <c r="T85" i="34" s="1"/>
  <c r="AA85" i="34" s="1"/>
  <c r="L85" i="34"/>
  <c r="S85" i="34" s="1"/>
  <c r="Z85" i="34" s="1"/>
  <c r="K85" i="34"/>
  <c r="R85" i="34" s="1"/>
  <c r="Y85" i="34" s="1"/>
  <c r="L49" i="34"/>
  <c r="S49" i="34" s="1"/>
  <c r="Z49" i="34" s="1"/>
  <c r="AG49" i="34" s="1"/>
  <c r="M49" i="34"/>
  <c r="T49" i="34" s="1"/>
  <c r="AA49" i="34" s="1"/>
  <c r="AH49" i="34" s="1"/>
  <c r="N49" i="34"/>
  <c r="U49" i="34" s="1"/>
  <c r="AB49" i="34" s="1"/>
  <c r="O49" i="34"/>
  <c r="V49" i="34" s="1"/>
  <c r="AC49" i="34" s="1"/>
  <c r="P49" i="34"/>
  <c r="W49" i="34" s="1"/>
  <c r="AD49" i="34" s="1"/>
  <c r="Q49" i="34"/>
  <c r="X49" i="34" s="1"/>
  <c r="AE49" i="34" s="1"/>
  <c r="K49" i="34"/>
  <c r="R49" i="34" s="1"/>
  <c r="Y49" i="34" s="1"/>
  <c r="AF49" i="34" s="1"/>
  <c r="S616" i="36" l="1"/>
  <c r="O529" i="36"/>
  <c r="K618" i="36"/>
  <c r="N612" i="36"/>
  <c r="N618" i="36"/>
  <c r="B46" i="6"/>
  <c r="B53" i="22" l="1"/>
  <c r="G50" i="22"/>
  <c r="D25" i="31" l="1"/>
  <c r="O610" i="34"/>
  <c r="N610" i="34"/>
  <c r="M610" i="34"/>
  <c r="L610" i="34"/>
  <c r="K610" i="34"/>
  <c r="J610" i="34"/>
  <c r="I610" i="34"/>
  <c r="H610" i="34"/>
  <c r="G610" i="34"/>
  <c r="F610" i="34"/>
  <c r="E610" i="34"/>
  <c r="D610" i="34"/>
  <c r="O590" i="34"/>
  <c r="O588" i="34" s="1"/>
  <c r="N590" i="34"/>
  <c r="N588" i="34" s="1"/>
  <c r="N606" i="34" s="1"/>
  <c r="M590" i="34"/>
  <c r="L590" i="34"/>
  <c r="L588" i="34" s="1"/>
  <c r="L606" i="34" s="1"/>
  <c r="K590" i="34"/>
  <c r="K588" i="34" s="1"/>
  <c r="K606" i="34" s="1"/>
  <c r="J590" i="34"/>
  <c r="J588" i="34" s="1"/>
  <c r="J606" i="34" s="1"/>
  <c r="I590" i="34"/>
  <c r="H590" i="34"/>
  <c r="H588" i="34" s="1"/>
  <c r="G590" i="34"/>
  <c r="G588" i="34" s="1"/>
  <c r="G606" i="34" s="1"/>
  <c r="F590" i="34"/>
  <c r="F588" i="34" s="1"/>
  <c r="F606" i="34" s="1"/>
  <c r="E590" i="34"/>
  <c r="E588" i="34" s="1"/>
  <c r="D590" i="34"/>
  <c r="D588" i="34" s="1"/>
  <c r="M588" i="34"/>
  <c r="M606" i="34" s="1"/>
  <c r="I588" i="34"/>
  <c r="I606" i="34" s="1"/>
  <c r="B579" i="34"/>
  <c r="B532" i="34"/>
  <c r="B2" i="34"/>
  <c r="E612" i="34" l="1"/>
  <c r="E606" i="34"/>
  <c r="O606" i="34"/>
  <c r="O612" i="34"/>
  <c r="D606" i="34"/>
  <c r="D612" i="34"/>
  <c r="S612" i="34" s="1"/>
  <c r="H606" i="34"/>
  <c r="J608" i="34"/>
  <c r="J614" i="34" s="1"/>
  <c r="G608" i="34"/>
  <c r="G614" i="34" s="1"/>
  <c r="O608" i="34"/>
  <c r="O614" i="34" s="1"/>
  <c r="F608" i="34"/>
  <c r="F614" i="34" s="1"/>
  <c r="N608" i="34"/>
  <c r="N614" i="34" s="1"/>
  <c r="K608" i="34"/>
  <c r="K614" i="34" s="1"/>
  <c r="E608" i="34"/>
  <c r="E614" i="34" s="1"/>
  <c r="I608" i="34"/>
  <c r="I614" i="34" s="1"/>
  <c r="M608" i="34"/>
  <c r="M614" i="34" s="1"/>
  <c r="H608" i="34"/>
  <c r="D608" i="34"/>
  <c r="D614" i="34" s="1"/>
  <c r="L608" i="34"/>
  <c r="L614" i="34" s="1"/>
  <c r="H614" i="34" l="1"/>
  <c r="B44" i="7"/>
  <c r="B47" i="7"/>
  <c r="B48" i="7"/>
  <c r="E50" i="7"/>
  <c r="B86" i="7"/>
  <c r="B89" i="7"/>
  <c r="B90" i="7"/>
  <c r="E92" i="7"/>
  <c r="B128" i="7"/>
  <c r="B131" i="7"/>
  <c r="B132" i="7"/>
  <c r="E134" i="7"/>
  <c r="B170" i="7"/>
  <c r="B173" i="7"/>
  <c r="B174" i="7"/>
  <c r="E176" i="7"/>
  <c r="B212" i="7"/>
  <c r="B215" i="7"/>
  <c r="B216" i="7"/>
  <c r="E218" i="7"/>
  <c r="I153" i="22"/>
  <c r="K133" i="22"/>
  <c r="O138" i="22" s="1"/>
  <c r="B6" i="3"/>
  <c r="B5" i="3"/>
  <c r="B2" i="3"/>
  <c r="B88" i="6"/>
  <c r="B2" i="22"/>
  <c r="E154" i="23"/>
  <c r="E152" i="23" s="1"/>
  <c r="F154" i="23"/>
  <c r="F152" i="23" s="1"/>
  <c r="G154" i="23"/>
  <c r="G152" i="23" s="1"/>
  <c r="H154" i="23"/>
  <c r="H152" i="23" s="1"/>
  <c r="I154" i="23"/>
  <c r="I152" i="23" s="1"/>
  <c r="J154" i="23"/>
  <c r="J152" i="23" s="1"/>
  <c r="K154" i="23"/>
  <c r="K152" i="23" s="1"/>
  <c r="L154" i="23"/>
  <c r="L152" i="23" s="1"/>
  <c r="M154" i="23"/>
  <c r="M152" i="23" s="1"/>
  <c r="N154" i="23"/>
  <c r="N152" i="23" s="1"/>
  <c r="O154" i="23"/>
  <c r="O152" i="23" s="1"/>
  <c r="D154" i="23"/>
  <c r="D152" i="23" s="1"/>
  <c r="E167" i="23"/>
  <c r="E174" i="23" s="1"/>
  <c r="F167" i="23"/>
  <c r="F174" i="23" s="1"/>
  <c r="G167" i="23"/>
  <c r="G174" i="23" s="1"/>
  <c r="H167" i="23"/>
  <c r="H174" i="23" s="1"/>
  <c r="I167" i="23"/>
  <c r="J167" i="23"/>
  <c r="J174" i="23" s="1"/>
  <c r="K167" i="23"/>
  <c r="K174" i="23" s="1"/>
  <c r="L167" i="23"/>
  <c r="L174" i="23" s="1"/>
  <c r="M167" i="23"/>
  <c r="M174" i="23" s="1"/>
  <c r="N167" i="23"/>
  <c r="O167" i="23"/>
  <c r="O174" i="23" s="1"/>
  <c r="D167" i="23"/>
  <c r="E165" i="23"/>
  <c r="F165" i="23"/>
  <c r="G165" i="23"/>
  <c r="H165" i="23"/>
  <c r="I165" i="23"/>
  <c r="J165" i="23"/>
  <c r="K165" i="23"/>
  <c r="L165" i="23"/>
  <c r="M165" i="23"/>
  <c r="N165" i="23"/>
  <c r="O165" i="23"/>
  <c r="D165" i="23"/>
  <c r="E163" i="23"/>
  <c r="F163" i="23"/>
  <c r="G163" i="23"/>
  <c r="H163" i="23"/>
  <c r="I163" i="23"/>
  <c r="J163" i="23"/>
  <c r="K163" i="23"/>
  <c r="L163" i="23"/>
  <c r="M163" i="23"/>
  <c r="N163" i="23"/>
  <c r="O163" i="23"/>
  <c r="D163" i="23"/>
  <c r="B143" i="23"/>
  <c r="B96" i="23"/>
  <c r="D35" i="31"/>
  <c r="D31" i="31"/>
  <c r="D27" i="31"/>
  <c r="B2" i="31"/>
  <c r="B2" i="23"/>
  <c r="J14" i="6"/>
  <c r="O137" i="22"/>
  <c r="B106" i="22"/>
  <c r="B6" i="7"/>
  <c r="B5" i="7"/>
  <c r="B6" i="1"/>
  <c r="B5" i="1"/>
  <c r="L35" i="18"/>
  <c r="L21" i="18"/>
  <c r="L22" i="18"/>
  <c r="L23" i="18"/>
  <c r="L20" i="18"/>
  <c r="B2" i="18"/>
  <c r="J17" i="6"/>
  <c r="I19" i="6"/>
  <c r="H17" i="6"/>
  <c r="B2" i="7"/>
  <c r="B2" i="6"/>
  <c r="B48" i="3"/>
  <c r="B2" i="1"/>
  <c r="K172" i="23" l="1"/>
  <c r="O170" i="23"/>
  <c r="O176" i="23" s="1"/>
  <c r="K170" i="23"/>
  <c r="G170" i="23"/>
  <c r="D170" i="23"/>
  <c r="D176" i="23" s="1"/>
  <c r="H172" i="23"/>
  <c r="L170" i="23"/>
  <c r="F170" i="23"/>
  <c r="N172" i="23"/>
  <c r="I172" i="23"/>
  <c r="M170" i="23"/>
  <c r="E170" i="23"/>
  <c r="E176" i="23" s="1"/>
  <c r="N174" i="23"/>
  <c r="N170" i="23"/>
  <c r="J170" i="23"/>
  <c r="F172" i="23"/>
  <c r="F178" i="23" s="1"/>
  <c r="I174" i="23"/>
  <c r="L172" i="23"/>
  <c r="D172" i="23"/>
  <c r="H170" i="23"/>
  <c r="J172" i="23"/>
  <c r="M172" i="23"/>
  <c r="I170" i="23"/>
  <c r="G172" i="23"/>
  <c r="E172" i="23"/>
  <c r="O139" i="22"/>
  <c r="D174" i="23"/>
  <c r="O172" i="23"/>
  <c r="J55" i="23" l="1"/>
  <c r="K519" i="36"/>
  <c r="K521" i="36" s="1"/>
  <c r="R176" i="23"/>
  <c r="K178" i="23"/>
  <c r="L178" i="23"/>
  <c r="D178" i="23"/>
  <c r="H178" i="23"/>
  <c r="O178" i="23"/>
  <c r="G178" i="23"/>
  <c r="I178" i="23"/>
  <c r="M178" i="23"/>
  <c r="E178" i="23"/>
  <c r="J178" i="23"/>
  <c r="N178" i="23"/>
  <c r="O152" i="22"/>
  <c r="O150" i="22"/>
  <c r="O151" i="22"/>
  <c r="O153" i="22" l="1"/>
</calcChain>
</file>

<file path=xl/sharedStrings.xml><?xml version="1.0" encoding="utf-8"?>
<sst xmlns="http://schemas.openxmlformats.org/spreadsheetml/2006/main" count="1103" uniqueCount="342">
  <si>
    <t>Name</t>
  </si>
  <si>
    <t>Mailing Address</t>
  </si>
  <si>
    <t>Courier Address
(If Different)</t>
  </si>
  <si>
    <t>Telephone Number</t>
  </si>
  <si>
    <t>Fax Number</t>
  </si>
  <si>
    <t>E-mail Address</t>
  </si>
  <si>
    <t>Guidelines and Instructions</t>
  </si>
  <si>
    <t>Gross</t>
  </si>
  <si>
    <t>Net</t>
  </si>
  <si>
    <t>Energy</t>
  </si>
  <si>
    <t>RECs</t>
  </si>
  <si>
    <t>Proposed Point of Delivery</t>
  </si>
  <si>
    <t>Proposed Interconnection Point</t>
  </si>
  <si>
    <t>Expected Annual Availability (%)</t>
  </si>
  <si>
    <t>Estimated Net Capacity Factor  (%)</t>
  </si>
  <si>
    <t>Years</t>
  </si>
  <si>
    <t>Contact Information For Project</t>
  </si>
  <si>
    <t>%</t>
  </si>
  <si>
    <t>Project Site/Location:</t>
  </si>
  <si>
    <t>City</t>
  </si>
  <si>
    <t>Zip</t>
  </si>
  <si>
    <t>Street</t>
  </si>
  <si>
    <t>Pricing Information</t>
  </si>
  <si>
    <t>Contract Year</t>
  </si>
  <si>
    <t>Peak</t>
  </si>
  <si>
    <t>Off-Peak</t>
  </si>
  <si>
    <t>REC Price</t>
  </si>
  <si>
    <t>$/MWh</t>
  </si>
  <si>
    <t>Energy Price</t>
  </si>
  <si>
    <t>$/REC</t>
  </si>
  <si>
    <t>May</t>
  </si>
  <si>
    <t>ISO NE Load Zones</t>
  </si>
  <si>
    <t>4004 .Z.CONNECTICUT</t>
  </si>
  <si>
    <t>4001 .Z.MAINE</t>
  </si>
  <si>
    <t>4008 .Z.NEMASSBOST</t>
  </si>
  <si>
    <t>4002 .Z.NEWHAMPSHIRE</t>
  </si>
  <si>
    <t>4005 .Z.RHODEISLAND</t>
  </si>
  <si>
    <t>4006 .Z.SEMASS</t>
  </si>
  <si>
    <t>4003 .Z.VERMONT</t>
  </si>
  <si>
    <t>4007 .Z.WCMASS</t>
  </si>
  <si>
    <t>MW</t>
  </si>
  <si>
    <t>Products Offered</t>
  </si>
  <si>
    <t>Part I (continued)</t>
  </si>
  <si>
    <t>Version</t>
  </si>
  <si>
    <t>Notes:</t>
  </si>
  <si>
    <t>MWh/hr</t>
  </si>
  <si>
    <t>Certification, Project and Pricing Data (CPPD)</t>
  </si>
  <si>
    <t>What is the minimum Buyer's Percentage Entitlement acceptable ?</t>
  </si>
  <si>
    <t>Is the Buyer's Percentage Entitlement scalable downward in the event that acceptance of the full amount offered would result in exceedance of the target procurement amount?</t>
  </si>
  <si>
    <t xml:space="preserve">Contract Maximum Amount (as defined in Form PPA) </t>
  </si>
  <si>
    <t>Part VI (a)</t>
  </si>
  <si>
    <t>Part VI (b)</t>
  </si>
  <si>
    <t>Part VI (c)</t>
  </si>
  <si>
    <t>Part VI (d)</t>
  </si>
  <si>
    <t>Part VI (e)</t>
  </si>
  <si>
    <t>Validation Tables and Data</t>
  </si>
  <si>
    <t>Bidder Name</t>
  </si>
  <si>
    <t>Facility Name</t>
  </si>
  <si>
    <t>Part VII</t>
  </si>
  <si>
    <t>Contract Information</t>
  </si>
  <si>
    <t>(iii) Demonstration of the financial capability (whether through third party financing to Seller or Seller’s own financial assets) to proceed with the development and construction of the Facility, including, as applicable, Seller’s financial obligations with respect to interconnection of the Facility to the Interconnecting Utility and construction of the Network Upgrades</t>
  </si>
  <si>
    <t>(iv) Issuance of a full notice to proceed by Seller to its general contractor and commencement of construction of the Facility</t>
  </si>
  <si>
    <t>ISO New England Load Zone for Proposed Delivery Point</t>
  </si>
  <si>
    <t>Part VIII</t>
  </si>
  <si>
    <t>Technology Type</t>
  </si>
  <si>
    <t>Status of Facility</t>
  </si>
  <si>
    <t>Capacity of the Facility (MW, as proposed)</t>
  </si>
  <si>
    <t>1) Project description including location:</t>
  </si>
  <si>
    <t xml:space="preserve">a) Legal Name of Entity to be the Seller (Preamble): </t>
  </si>
  <si>
    <t xml:space="preserve">% of Products from the Facility to be delivered to Utility </t>
  </si>
  <si>
    <t>Date:</t>
  </si>
  <si>
    <t>3) Notices (Section 17)</t>
  </si>
  <si>
    <t>4) Description of Facility (Exhibit A)</t>
  </si>
  <si>
    <t>MWh per hour of Energy and/or associated RECs.</t>
  </si>
  <si>
    <t>Please note:  The Delivery Point must be the specific Node on the ISO-NE Pool Transmission Facilities, as determined by ISO-NE, where Seller shall transmit its Energy to Buyer, as set forth in Exhibit A to the contract.  Seller shall be responsible for all applicable charges associated with transmission interconnection, service and delivery charges, including all related ISO-NE administrative fees and other FERC-approved charges in connection with the Delivery of Energy to the Delivery Point.</t>
  </si>
  <si>
    <t>(ii) Acquisition of all required real property rights necessary for construction and operation of the Facility, interconnection of the Facility to the Interconnecting Utility, and performance of Seller’s obligations under this Agreement as set forth on Exhibit B to the contract</t>
  </si>
  <si>
    <t>(i) Receipt of all Permits necessary to construct the Facility, as set forth in Exhibit B to the contract, in final form</t>
  </si>
  <si>
    <t>For evaluation purposes, the term is assumed to start on the first day of the first full calendar month beginning on or after the Proposed Delivery Term Start Date or the Guaranteed Commercial Operation Date as applicable, as shown to the right:</t>
  </si>
  <si>
    <t>State/Prv</t>
  </si>
  <si>
    <t>b) Type of Organization (e.g., Corporation, LLC, Partnership) (Preamble)</t>
  </si>
  <si>
    <t xml:space="preserve">c) Jurisdiction of Organization (Preamble and Section 7.2(a)): </t>
  </si>
  <si>
    <t>(optional) With a copy to:</t>
  </si>
  <si>
    <t>To Seller:</t>
  </si>
  <si>
    <t>Part 1a) Construction Permits</t>
  </si>
  <si>
    <t>Part 1b) Operating Permits</t>
  </si>
  <si>
    <t>Part 2) Real Estate Rights</t>
  </si>
  <si>
    <t>Part 1) Operating Permits</t>
  </si>
  <si>
    <t>6) Seller’s Information for Existing Facility</t>
  </si>
  <si>
    <t>Summer</t>
  </si>
  <si>
    <t>Winter</t>
  </si>
  <si>
    <t>External Interface</t>
  </si>
  <si>
    <t>Does the Facility have a Capacity Supply Obligation in the ISO-NE  Forward Capacity Market?</t>
  </si>
  <si>
    <t>If yes above, provide the MW of Capacity Supply Obligation prior to any proration for the following periods below:</t>
  </si>
  <si>
    <t>Enter MW values prior to any entitlement</t>
  </si>
  <si>
    <t>Enter Percent relative to entire Facility, not Seller's entitlement if part owner</t>
  </si>
  <si>
    <t>j) Contract Maximum Amount: (Definitions- Article 1)</t>
  </si>
  <si>
    <t>Titles</t>
  </si>
  <si>
    <t>Pricing</t>
  </si>
  <si>
    <t>Proposal</t>
  </si>
  <si>
    <t>Bidder and Contact Information</t>
  </si>
  <si>
    <t>What is the maximum hourly delivery amount in MW?</t>
  </si>
  <si>
    <t>Name of Eligible Facility (if multiple facilities, enter "Multiple Facilities"):</t>
  </si>
  <si>
    <t>Alternative</t>
  </si>
  <si>
    <t>Additonal</t>
  </si>
  <si>
    <t>Price</t>
  </si>
  <si>
    <t>Offer?</t>
  </si>
  <si>
    <t>Use</t>
  </si>
  <si>
    <t>Term in</t>
  </si>
  <si>
    <t>Additional Price Offers</t>
  </si>
  <si>
    <t>Bid Overview and Bid Fee</t>
  </si>
  <si>
    <t>Bid Fee for additional pricing offers</t>
  </si>
  <si>
    <t>Bid Fee Basic (includes one pricing offer)</t>
  </si>
  <si>
    <t>Total Bid Fee</t>
  </si>
  <si>
    <t>Eligible Facility Summary Information</t>
  </si>
  <si>
    <t>Guaranteed Commercial Operation Date</t>
  </si>
  <si>
    <t>Buyers' Percentage Entitlement of facility output</t>
  </si>
  <si>
    <t>(for proposal with multiple facilites, scale down is same % across all facilities)</t>
  </si>
  <si>
    <t>Jan</t>
  </si>
  <si>
    <t>Feb</t>
  </si>
  <si>
    <t>Mar</t>
  </si>
  <si>
    <t>Apr</t>
  </si>
  <si>
    <t>Jun</t>
  </si>
  <si>
    <t>Jul</t>
  </si>
  <si>
    <t>Aug</t>
  </si>
  <si>
    <t>Sep</t>
  </si>
  <si>
    <t>Oct</t>
  </si>
  <si>
    <t>Nov</t>
  </si>
  <si>
    <t>Dec</t>
  </si>
  <si>
    <t>HE</t>
  </si>
  <si>
    <t>Year</t>
  </si>
  <si>
    <t>Operational Information - 12 X 24 Profile</t>
  </si>
  <si>
    <t>Operational Information - Maintenance Profile</t>
  </si>
  <si>
    <t>Part V (b)</t>
  </si>
  <si>
    <t>Part V (a)</t>
  </si>
  <si>
    <t>HOURLY GENERATION in MW - 12 Months by 24 Hours For Representative Day For Each Month</t>
  </si>
  <si>
    <t>Part III (b)</t>
  </si>
  <si>
    <t>Part III (a)</t>
  </si>
  <si>
    <t>Commercial Operation Date</t>
  </si>
  <si>
    <t>Technology</t>
  </si>
  <si>
    <t>Form</t>
  </si>
  <si>
    <t>Part IV (a)</t>
  </si>
  <si>
    <t>(note: the aggregate entitlement percentage of all buyers)</t>
  </si>
  <si>
    <t>Part IV(c)</t>
  </si>
  <si>
    <t>Nameplate rating of above Class I Facility:</t>
  </si>
  <si>
    <t>Delivery Point of above Class I Facility:</t>
  </si>
  <si>
    <t>Name of Balancing Resource</t>
  </si>
  <si>
    <t>Nameplate Rating  of Balancing Resource                          (MW)</t>
  </si>
  <si>
    <t>d) Technology: (Exhibit A of PPA):</t>
  </si>
  <si>
    <t>e) Name of Facility: (Exhibit A of PPA)</t>
  </si>
  <si>
    <t>f) Address of Facility: (Exhibit A of PPA)</t>
  </si>
  <si>
    <t xml:space="preserve">g) Guaranteed Commercial Operation Date: (Second Whereas clause and §3.1(a)(iv)of Class I PPA): </t>
  </si>
  <si>
    <t xml:space="preserve">h) Guaranteed Delivery Term Start Date: (Definitions - Article 1 of Firm PPA): </t>
  </si>
  <si>
    <t xml:space="preserve">i) Buyer’s Percentage Entitlement:  (Definitions- Article 1 of Class I PPA) </t>
  </si>
  <si>
    <t>• A fixed percentage of Energy and/or RECs to be sold to the contracting EDC.  The Class I PPA is unit contingent and does NOT permit a fixed quantity of Products (e.g., the first “X” MWh of energy in any given hour) to be sold to the contracting EDC.</t>
  </si>
  <si>
    <t xml:space="preserve">2) Critical Milestones (Section 3.1 of Class I PPA) – Please provide the date by which each of the following milestones will be achieved: </t>
  </si>
  <si>
    <t>Please other descriptive details [such as Operational Limitations and criteria for substantial completion of the Facility] as specified by Seller in its response to the RFP. If none, enter "none")</t>
  </si>
  <si>
    <t>5) Seller’s Critical Milestones for New Facilities or Proposed Upgrades (Class I PPA)</t>
  </si>
  <si>
    <t>Project Title</t>
  </si>
  <si>
    <t>MONTHLY ADJUSTMENT FACTORS AS PERCENTAGE OF EXPECTED PRODUCTION</t>
  </si>
  <si>
    <t>IMPORTANT: These factors are for specific months and years.  The first entry must coincide with the project start date.</t>
  </si>
  <si>
    <t>Part V (informational)</t>
  </si>
  <si>
    <t>Conversion Information</t>
  </si>
  <si>
    <t>Average Number of Weekdays</t>
  </si>
  <si>
    <t>Average Number of Weekend Days</t>
  </si>
  <si>
    <t>Average Days</t>
  </si>
  <si>
    <t>Sum of Generation HE 1-7, 24</t>
  </si>
  <si>
    <t>Sum of Generation HE 8-23</t>
  </si>
  <si>
    <t>Average NERC Holiday</t>
  </si>
  <si>
    <t>Sum of Generation HE 1-24</t>
  </si>
  <si>
    <t>Generation Conversion Prior to Monthly Adjustment Factors</t>
  </si>
  <si>
    <t>Total Generation (prior to monthly adjustment factors)</t>
  </si>
  <si>
    <t>Balance Check</t>
  </si>
  <si>
    <t>1)  On-Peak is defined as hours ending 8 through 23 Monday through Friday, excluding NERC holidays.  Off Peak is defined as all other hours.</t>
  </si>
  <si>
    <t>2)  Prices for energy and/or RECs may not decrease from one Contract Year to the next.</t>
  </si>
  <si>
    <t>Part IV (b)</t>
  </si>
  <si>
    <t>Guaranteed Delivery Term Start Date</t>
  </si>
  <si>
    <r>
      <t xml:space="preserve">Contract Maximum Amount </t>
    </r>
    <r>
      <rPr>
        <sz val="10"/>
        <color theme="1"/>
        <rFont val="Times New Roman"/>
        <family val="1"/>
      </rPr>
      <t xml:space="preserve">(as defined in Form PPA) </t>
    </r>
  </si>
  <si>
    <t>Name of Facility</t>
  </si>
  <si>
    <t>Point of Delivery (ISO-NE PTF Node)</t>
  </si>
  <si>
    <t>(for new facility or proposed modification)</t>
  </si>
  <si>
    <t>Actual Commercial Operation Date</t>
  </si>
  <si>
    <t>(for existing facility)</t>
  </si>
  <si>
    <t>Facility #1</t>
  </si>
  <si>
    <t>Facility #2</t>
  </si>
  <si>
    <t>Facility #3</t>
  </si>
  <si>
    <t>Facility #4</t>
  </si>
  <si>
    <t>Facility #5</t>
  </si>
  <si>
    <t>Facility #6</t>
  </si>
  <si>
    <t>Facility #7</t>
  </si>
  <si>
    <t>Location</t>
  </si>
  <si>
    <t>Commerical</t>
  </si>
  <si>
    <t>Operation Date</t>
  </si>
  <si>
    <t>Nameplate Rating</t>
  </si>
  <si>
    <t>of Facility (MW)</t>
  </si>
  <si>
    <r>
      <t xml:space="preserve">The following Detailed Information Request for </t>
    </r>
    <r>
      <rPr>
        <sz val="11"/>
        <color theme="1"/>
        <rFont val="Times New Roman"/>
        <family val="1"/>
      </rPr>
      <t>Projects is provided in order to facilitate the completion of a Power Purchase Agreement (“PPA”) with the EDCs, should your project be selected as a winning bidder.</t>
    </r>
  </si>
  <si>
    <t>Title</t>
  </si>
  <si>
    <t>Part II (b)</t>
  </si>
  <si>
    <t>Bidder or Bidder's Authorized Representative</t>
  </si>
  <si>
    <t>Print or Type Name</t>
  </si>
  <si>
    <t>Project Title(s) as Submitted to the Soliciting Parties</t>
  </si>
  <si>
    <t>Date</t>
  </si>
  <si>
    <t>Part II (a)</t>
  </si>
  <si>
    <t>Part VI (f)</t>
  </si>
  <si>
    <t>Enter factors in decimal format, where 1 equals no adjustment (i.e. a decrease of 2% should be entered as 0.98)</t>
  </si>
  <si>
    <t>June 2018 through May 2019</t>
  </si>
  <si>
    <t>Alternate Contact (Optional)</t>
  </si>
  <si>
    <t>Average Number of Weekdays and Weekends used to convert hourly profiles</t>
  </si>
  <si>
    <t>Alternative Pricing Information</t>
  </si>
  <si>
    <t>Part VIII (Continued)</t>
  </si>
  <si>
    <t>Bid Fee Instructions</t>
  </si>
  <si>
    <t>The bid fee is payable to each of the Electric Distribution Companies as follows:</t>
  </si>
  <si>
    <t>Eversource Energy</t>
  </si>
  <si>
    <t>National Grid</t>
  </si>
  <si>
    <t>UNITIL</t>
  </si>
  <si>
    <t>Percent</t>
  </si>
  <si>
    <t>Allocation</t>
  </si>
  <si>
    <t>Payment</t>
  </si>
  <si>
    <t>Amount</t>
  </si>
  <si>
    <t>See signed Certification form provided seperately</t>
  </si>
  <si>
    <t>Proposal Certification and authorization  (Appendix D)</t>
  </si>
  <si>
    <t/>
  </si>
  <si>
    <t>2.2.1.3 (i)</t>
  </si>
  <si>
    <t>2.2.1.3 (ii)</t>
  </si>
  <si>
    <t>2.2.1.3 (iii)</t>
  </si>
  <si>
    <t>CLEAN ENERGY GENERATION AND CLASS I RECs/ENVIRONMENTAL ATTRIBUTES VIA LONG TERM CONTRACT FROM A COMBINATION OF AN INCREMENTAL HYDROPOWER GENERATION AND NEW CLASS I RPS ELIGIBLE RESOURCES</t>
  </si>
  <si>
    <t>CLEAN ENERGY GENERATION FROM INCREMENTAL HYDROELECTRIC GENERATION VIA LONG TERM CONTRACT</t>
  </si>
  <si>
    <t>CLEAN ENERGY GENERATION FROM NEW CLASS I RPS ELIGIBLE RESOURCES VIA LONG TERM CONTRACT</t>
  </si>
  <si>
    <t>2.2.1.3 (iv)</t>
  </si>
  <si>
    <t>CLEAN ENERGY GENERATION FROM INCREMENTAL HYDROPOWER GENERATION AND/OR NEW CLASS I RPS ELIGIBLE RESOURCE WITH CLASS I RECS AND/OR ENVIRONMENTAL ATTRIBUTES VIA LONG TERM CONTRACT WITH A TRANSMISSION PROJECT UNDER FERC TARIFF</t>
  </si>
  <si>
    <t>Provide a summary description of the following:</t>
  </si>
  <si>
    <t>How this proposal meets the definition of "Clean Energy Generation"</t>
  </si>
  <si>
    <t>How this proposal meets the definition of "Firm Service Hydroelectric Generation", if applicable</t>
  </si>
  <si>
    <t>How this proposal meets the definition of "New Class I RPS Eligible Resource", if applicable</t>
  </si>
  <si>
    <t>How this proposal meets the definition of "Energy storage system", if applicable</t>
  </si>
  <si>
    <t>How this proposal meets the definition of "Incremental Hydroelectric Generation", if applicable</t>
  </si>
  <si>
    <t>Please check the bid category for this proposal per the following definitions in the RFP:</t>
  </si>
  <si>
    <t>Environmental Attributes</t>
  </si>
  <si>
    <t>Winter Peak Period Deliveries</t>
  </si>
  <si>
    <t>Part V (a)(i)</t>
  </si>
  <si>
    <t>Guarenteed Winter Peak Delivery</t>
  </si>
  <si>
    <t>Firm Hydro</t>
  </si>
  <si>
    <t>Firm Hydro Resource Summary Information</t>
  </si>
  <si>
    <t>ISO-NE Forward Capacity Market</t>
  </si>
  <si>
    <t>June 2019 through May 2020</t>
  </si>
  <si>
    <t>June 2020 through May 2021</t>
  </si>
  <si>
    <t>June 2021 through May 2022</t>
  </si>
  <si>
    <t>First Capacity Commitment Period</t>
  </si>
  <si>
    <t>June 20xx through May 20yy</t>
  </si>
  <si>
    <t>(Change xx and yy to reflect first Capacity Commitment Period)</t>
  </si>
  <si>
    <t>If the Facility does not currently have a Capacity Supply Obligation, does the Facility intend to qualify, clear and take on a Capacity Supply Obligation for a future ISO-NE Forward Capacity Auction?</t>
  </si>
  <si>
    <t>If yes, provide the MW of expected qualfied capacity and the first Capacity Commitment Period for which the Facility will have a Capacity Supply Obligation:</t>
  </si>
  <si>
    <t>Clean Energy Generation From Incremental Hydroelectric Generation (With or Without Environmental Attributes) Via Long Term Contract With a Transmission Project Under FERC Tariff</t>
  </si>
  <si>
    <t>Clean Energy Generation From New Class I RPS Eligible Resources (With or Without RECs) Via Long Term Contract With a Transmission Project Under FERC Tariff</t>
  </si>
  <si>
    <t>Clean Energy Generation and Class I RECs/Environmental Attributes Via Long Term Contract From A Combination of Incremental Hydropower Generation and New Class I RPS Eligible Resources With a Transmission Project Under FERC Tariff</t>
  </si>
  <si>
    <t>Proposal Compliance</t>
  </si>
  <si>
    <t>Definitions</t>
  </si>
  <si>
    <t>Part III (c)</t>
  </si>
  <si>
    <t>This Section For a Proposal 2.2.1.3 (i), (ii), (iii), (iv)</t>
  </si>
  <si>
    <t>Part I</t>
  </si>
  <si>
    <t>Firm Service Hydroelectric Facility Summary Information</t>
  </si>
  <si>
    <t>Please provide a description of the alternative pricing including formulas and examples, etc. Any index used in a pricing formula must be energy related and publicly available.  See Section 2.2.1.4 of the RFP.</t>
  </si>
  <si>
    <t>Amount entered should reflect the highest MWh per hour value of the Clean Energy Generation</t>
  </si>
  <si>
    <t>For bids including energy from Firm Hydro resources, please provide the following:</t>
  </si>
  <si>
    <t>Name of Class I Facility [from Part IV(a)] that will be firmed up with Incremental Hydroelectric Generation:</t>
  </si>
  <si>
    <t>Please note:  The firming energy from the Incremental Hydroelectric Generation facility listed below must be delivered to the Delivery Point of the Class I Facility listed above.</t>
  </si>
  <si>
    <t>Describe how the Incremental Hydroelectric Generation resource(s) listed below will be used to firm up energy deliveries from the above Class I Facility. Please be very specific. If a dispatchable resource, provide the availability factor for each resource, describe how the Incremental Hydroelectric Generation resource(s) will be scheduled to firm up deliveries from the Class I Facility, and indicate to what extent the combination of the Class I Facility and the Incremental Hydroelectric Generation Resource(s) will provide firm energy deliveries.</t>
  </si>
  <si>
    <t xml:space="preserve">PLEASE NOTE:  Generation production information must be provided in Part V (a) and V (b) for each Class I Facility using the Part V-Intermittent form. For each Incremental Hydroelectric Generation resource, Part V (a) and V (b) must be completed using the Part V-Firm Hydro form. The resulting combined delivery profile must be provided using the Part V-Combination form.  Duplicate the worksheets as needed.  </t>
  </si>
  <si>
    <t>Duplicate this worksheet as needed for each Class I facility and/or Incremental Hydroelectric Generation resource included in bid.</t>
  </si>
  <si>
    <t>If the Facility does not currently have a Capacity Supply Obligation, has the Facility completed the ISO-NE Preliminary Overlapping Impact Studies, identified the needed upgrades, and included these upgrades as part of your bid?</t>
  </si>
  <si>
    <t>If yes, please explain:</t>
  </si>
  <si>
    <t>(illustrative)</t>
  </si>
  <si>
    <t>Operational Information</t>
  </si>
  <si>
    <t>Mon</t>
  </si>
  <si>
    <t>Tue</t>
  </si>
  <si>
    <t>Wed</t>
  </si>
  <si>
    <t>Thurs</t>
  </si>
  <si>
    <t>Fri</t>
  </si>
  <si>
    <t>Sat</t>
  </si>
  <si>
    <t>Sun</t>
  </si>
  <si>
    <t>Representative Deliveries in Representative Year</t>
  </si>
  <si>
    <r>
      <t xml:space="preserve">     </t>
    </r>
    <r>
      <rPr>
        <b/>
        <u/>
        <sz val="12"/>
        <color theme="1"/>
        <rFont val="Times New Roman"/>
        <family val="1"/>
      </rPr>
      <t>JANUARY</t>
    </r>
  </si>
  <si>
    <t>Representative Deliveries in Representative Year (cont.)</t>
  </si>
  <si>
    <r>
      <t xml:space="preserve">     </t>
    </r>
    <r>
      <rPr>
        <b/>
        <u/>
        <sz val="12"/>
        <color theme="1"/>
        <rFont val="Times New Roman"/>
        <family val="1"/>
      </rPr>
      <t>FEBRUARY</t>
    </r>
  </si>
  <si>
    <r>
      <t xml:space="preserve">     </t>
    </r>
    <r>
      <rPr>
        <b/>
        <u/>
        <sz val="12"/>
        <color theme="1"/>
        <rFont val="Times New Roman"/>
        <family val="1"/>
      </rPr>
      <t>MARCH</t>
    </r>
  </si>
  <si>
    <r>
      <t xml:space="preserve">     </t>
    </r>
    <r>
      <rPr>
        <b/>
        <u/>
        <sz val="12"/>
        <color theme="1"/>
        <rFont val="Times New Roman"/>
        <family val="1"/>
      </rPr>
      <t>APRIL</t>
    </r>
  </si>
  <si>
    <r>
      <t xml:space="preserve">     </t>
    </r>
    <r>
      <rPr>
        <b/>
        <u/>
        <sz val="12"/>
        <color theme="1"/>
        <rFont val="Times New Roman"/>
        <family val="1"/>
      </rPr>
      <t>MAY</t>
    </r>
  </si>
  <si>
    <r>
      <t xml:space="preserve">     </t>
    </r>
    <r>
      <rPr>
        <b/>
        <u/>
        <sz val="12"/>
        <color theme="1"/>
        <rFont val="Times New Roman"/>
        <family val="1"/>
      </rPr>
      <t>JUNE</t>
    </r>
  </si>
  <si>
    <r>
      <t xml:space="preserve">     </t>
    </r>
    <r>
      <rPr>
        <b/>
        <u/>
        <sz val="12"/>
        <color theme="1"/>
        <rFont val="Times New Roman"/>
        <family val="1"/>
      </rPr>
      <t>JULY</t>
    </r>
  </si>
  <si>
    <r>
      <t xml:space="preserve">     </t>
    </r>
    <r>
      <rPr>
        <b/>
        <u/>
        <sz val="12"/>
        <color theme="1"/>
        <rFont val="Times New Roman"/>
        <family val="1"/>
      </rPr>
      <t>AUGUST</t>
    </r>
  </si>
  <si>
    <r>
      <t xml:space="preserve">     </t>
    </r>
    <r>
      <rPr>
        <b/>
        <u/>
        <sz val="12"/>
        <color theme="1"/>
        <rFont val="Times New Roman"/>
        <family val="1"/>
      </rPr>
      <t>SEPTEMBER</t>
    </r>
  </si>
  <si>
    <r>
      <t xml:space="preserve">     </t>
    </r>
    <r>
      <rPr>
        <b/>
        <u/>
        <sz val="12"/>
        <color theme="1"/>
        <rFont val="Times New Roman"/>
        <family val="1"/>
      </rPr>
      <t>OCTOBER</t>
    </r>
  </si>
  <si>
    <r>
      <t xml:space="preserve">     </t>
    </r>
    <r>
      <rPr>
        <b/>
        <u/>
        <sz val="12"/>
        <color theme="1"/>
        <rFont val="Times New Roman"/>
        <family val="1"/>
      </rPr>
      <t>NOVEMBER</t>
    </r>
  </si>
  <si>
    <r>
      <t xml:space="preserve">     </t>
    </r>
    <r>
      <rPr>
        <b/>
        <u/>
        <sz val="12"/>
        <color theme="1"/>
        <rFont val="Times New Roman"/>
        <family val="1"/>
      </rPr>
      <t>DECEMBER</t>
    </r>
  </si>
  <si>
    <t>Part V (a) (i)</t>
  </si>
  <si>
    <t xml:space="preserve">            representative year, 2022, in Part V (a)(i), provided below. If expected commercial online date is beyond 2022, alter as applicable.</t>
  </si>
  <si>
    <t>Highest Annual Single Hourly Delivery</t>
  </si>
  <si>
    <t>Highest Winter Peak Period hour</t>
  </si>
  <si>
    <t>Part V (c)</t>
  </si>
  <si>
    <t>RPS Class I and Firm Hydro</t>
  </si>
  <si>
    <t xml:space="preserve">           </t>
  </si>
  <si>
    <t>MWh</t>
  </si>
  <si>
    <t>Highest Annual Single Hourly Delivery (Firm)</t>
  </si>
  <si>
    <t>Highest Winter Peak Period hour (Firm)</t>
  </si>
  <si>
    <t>Class I RPS and Firm Hydro</t>
  </si>
  <si>
    <t>Month</t>
  </si>
  <si>
    <t>Avg</t>
  </si>
  <si>
    <t>RPS Class I Resource</t>
  </si>
  <si>
    <t>Firm Energy</t>
  </si>
  <si>
    <t xml:space="preserve">Enter the delivery profile for Firm Energy associated with a proposal, for a representative year, 2022, in Part V (a) (i), provided below. If expected commercial online date is beyond 2022, alter as applicable.
</t>
  </si>
  <si>
    <t>RPS Class I</t>
  </si>
  <si>
    <t>(1) Winter Peak Deliveries from RPS Class I Resources:</t>
  </si>
  <si>
    <t>(row 176 in Part V-RPS Class I)</t>
  </si>
  <si>
    <t>(row 614 in Part V-Firm Energy)</t>
  </si>
  <si>
    <t>70% of Winter Peak Deliveries from RPS Class I above Firm Energy</t>
  </si>
  <si>
    <t>(2) Total Energy Delivered meets or exceeds the firm service delivery profile</t>
  </si>
  <si>
    <t>Combination</t>
  </si>
  <si>
    <t>Total Delivered Energy meets or exceeds firm service delivery profile</t>
  </si>
  <si>
    <t>Representative Guarenteed Winter Peak Delivery</t>
  </si>
  <si>
    <t xml:space="preserve">60% Winter Peak Guarentee  </t>
  </si>
  <si>
    <t>Pursuant to section 2.2.2.7, bidders of new RPS Class I resources are required to guarentee that 70 percent (70%) of energy in their delivery profile of the Winter Peak Period is delivered over the course of every Winter Peak Period, defined as the months of January, February, and December, and peak hours ending 0800 to hour ending 2300 Monday through Friday, excluding North American Reliability Corporation holidays.</t>
  </si>
  <si>
    <t>Pursuant to section 2.2.2.7, bidders are required to submit a delivery profile for firm hydro with no Winter Peak Period hour less than 60 percent (60%) of their highest annual single hourly delivery claimed in their annual delivery profile. Winter Peak Period is defined as the months of January, February, and December, and peak hours ending 0800 to hour ending 2300 Monday through Friday, excluding North American Reliability Corporation holidays.</t>
  </si>
  <si>
    <t>Pursuant to section 2.2.2.7, bidders are required to submit a delivery profile for the proposed firm service to be firmed up with firm service hydroelectric generation, with such firm service in each hour of the Winter Peak Period required to be no less than 60 percent (60%) of their highest annual single hourly firm service delivery proposed.  Winter Peak Period is defined as the months of January, February, and December, and peak hours ending 0800 to hour ending 2300 Monday through Friday, excluding North American Reliability Corporation holidays.</t>
  </si>
  <si>
    <t>Pursuant to section 2.2.2.7, bidders are required submit a delivery profile for the Class I RPS eligible resources, and a delivery profile for the proposed firm service to be firmed up with firm service hydroelectric generation, with such firm service in each hour of the Winter Peak Period required to be no less than 60 percent (60%) of their highest annual single hourly firm service delivery proposed. Bidders are required to guarentee (1) at least 70 percent (70%) of energy in their delivery profile for the Class I RPS eligible resources of the Wind Peak Period is delivered over the course of every Winter Peak Period and (2) that the total delivered energy from all of the project's resources meets or exceeds the submitted firm service delivery profile in all hours during the Winter Peak Period. Winter Peak Period is defined as the months of January, February, and December, and peak hours ending 0800 to hour ending 2300 Monday through Friday, excluding North American Reliability Corporation holidays.</t>
  </si>
  <si>
    <t>How this proposal meets the definition of "Delivery", "Deliveries", "Deliver", or "Delivered"</t>
  </si>
  <si>
    <t xml:space="preserve">            Describe the delivery profile for a proposal of Firm Service Hydroelectric Generation for a representative year:</t>
  </si>
  <si>
    <t xml:space="preserve">            Enter proposal's representative hourly delivery profile for a proposal for Firm Service Hydroelectric Generation for a </t>
  </si>
  <si>
    <t xml:space="preserve">Describe the delivery profile for Firm Energy associated with a proposal, for a representative year: </t>
  </si>
  <si>
    <t>Note: Reference section 2.2.2.7, selected bidders that do not satisfy the guaranteed delivery requirements for  their  resource  type  will  be  responsible  for liquidated damages, for the energy not delivered, for the associated RECs and/or environmental attributes not provided, and, as applicable, for associated transmission infrastructure support costs.</t>
  </si>
  <si>
    <t>Reference section 2.2.2.7, selected bidders that do not satisfy the guaranteed delivery requirements for  their  resource  type  will  be  responsible  for liquidated damages, for the energy not delivered, for the associated RECs and/or environmental attributes not provided, and, as applicable, for associated transmission infrastructure support costs.</t>
  </si>
  <si>
    <t>How this proposal meets the definition of "Environmental Attribute", if applicable</t>
  </si>
  <si>
    <t>Describe the delivery profile for a proposal of a combination of Firm Service Hydroelectric Generation and RPS Class I for a representative year:</t>
  </si>
  <si>
    <t>Enter proposal's representative hourly delivery profile for a proposal for a combination of Firm Service Hydroelectric Generation and RPS Class I for a  representative year, 2022, in Part V (a)(i), provided below. If expected commercial online date is beyond 2022, alter as applicable.</t>
  </si>
  <si>
    <t>Average Monthly On-Peak Generation (prior to monthly adjustment factors)</t>
  </si>
  <si>
    <t>Average Monthly Off-Peak Generation (prior to monthly adjustment factors)</t>
  </si>
  <si>
    <t>FINAL 03/31/2017</t>
  </si>
  <si>
    <t>Josh Bagnato</t>
  </si>
  <si>
    <t>TDI-NE, Pieter Schuyler Building, 600 Broadway</t>
  </si>
  <si>
    <t>Albany, NY, 12207</t>
  </si>
  <si>
    <t>802-477-3830</t>
  </si>
  <si>
    <t>josh.bagnato@chvtllc.com</t>
  </si>
  <si>
    <t>NECPL: 100% Hydro</t>
  </si>
  <si>
    <t>For data requested and/or required in Parts III through VIII of this CPPD form, please see CPPD form(s) submitted by generation supply source(s).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</si>
</sst>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quot;$&quot;#,##0.00_);\(&quot;$&quot;#,##0.00\)"/>
    <numFmt numFmtId="44" formatCode="_(&quot;$&quot;* #,##0.00_);_(&quot;$&quot;* \(#,##0.00\);_(&quot;$&quot;* &quot;-&quot;??_);_(@_)"/>
    <numFmt numFmtId="43" formatCode="_(* #,##0.00_);_(* \(#,##0.00\);_(* &quot;-&quot;??_);_(@_)"/>
    <numFmt numFmtId="164" formatCode="mmm\-yyyy"/>
    <numFmt numFmtId="165" formatCode="00000"/>
    <numFmt numFmtId="166" formatCode="mm/dd/yyyy;@"/>
    <numFmt numFmtId="167" formatCode="_(* #,##0.000_);_(* \(#,##0.000\);_(* &quot;-&quot;??_);_(@_)"/>
    <numFmt numFmtId="168" formatCode="_(&quot;$&quot;* #,##0_);_(&quot;$&quot;* \(#,##0\);_(&quot;$&quot;* &quot;-&quot;??_);_(@_)"/>
    <numFmt numFmtId="169" formatCode="0.0"/>
  </numFmts>
  <fonts count="48" x14ac:knownFonts="1">
    <font>
      <sz val="11"/>
      <color theme="1"/>
      <name val="Calibri"/>
      <family val="2"/>
      <scheme val="minor"/>
    </font>
    <font>
      <sz val="11"/>
      <color theme="1"/>
      <name val="Times New Roman"/>
      <family val="1"/>
    </font>
    <font>
      <b/>
      <sz val="12"/>
      <color theme="1"/>
      <name val="Times New Roman"/>
      <family val="1"/>
    </font>
    <font>
      <sz val="12"/>
      <color theme="1"/>
      <name val="Times New Roman"/>
      <family val="1"/>
    </font>
    <font>
      <sz val="11"/>
      <color indexed="8"/>
      <name val="Times New Roman"/>
      <family val="1"/>
    </font>
    <font>
      <b/>
      <u/>
      <sz val="12"/>
      <color theme="1"/>
      <name val="Times New Roman"/>
      <family val="1"/>
    </font>
    <font>
      <sz val="11"/>
      <color theme="1"/>
      <name val="Calibri"/>
      <family val="2"/>
      <scheme val="minor"/>
    </font>
    <font>
      <b/>
      <sz val="11"/>
      <color rgb="FFFF0000"/>
      <name val="Times New Roman"/>
      <family val="1"/>
    </font>
    <font>
      <i/>
      <sz val="11"/>
      <color rgb="FFFF0000"/>
      <name val="Times New Roman"/>
      <family val="1"/>
    </font>
    <font>
      <b/>
      <sz val="11"/>
      <name val="Times New Roman"/>
      <family val="1"/>
    </font>
    <font>
      <b/>
      <i/>
      <sz val="10"/>
      <color rgb="FFFF0000"/>
      <name val="Times New Roman"/>
      <family val="1"/>
    </font>
    <font>
      <sz val="12"/>
      <name val="Times New Roman"/>
      <family val="1"/>
    </font>
    <font>
      <sz val="12"/>
      <color rgb="FF0070C0"/>
      <name val="Times New Roman"/>
      <family val="1"/>
    </font>
    <font>
      <sz val="11"/>
      <color rgb="FF0070C0"/>
      <name val="Calibri"/>
      <family val="2"/>
      <scheme val="minor"/>
    </font>
    <font>
      <b/>
      <sz val="12"/>
      <color rgb="FF0070C0"/>
      <name val="Times New Roman"/>
      <family val="1"/>
    </font>
    <font>
      <i/>
      <sz val="12"/>
      <color theme="1"/>
      <name val="Times New Roman"/>
      <family val="1"/>
    </font>
    <font>
      <b/>
      <sz val="10"/>
      <color rgb="FFFF0000"/>
      <name val="Times New Roman"/>
      <family val="1"/>
    </font>
    <font>
      <sz val="8"/>
      <color theme="0" tint="-0.249977111117893"/>
      <name val="Times New Roman"/>
      <family val="1"/>
    </font>
    <font>
      <sz val="10"/>
      <color theme="1"/>
      <name val="Times New Roman"/>
      <family val="1"/>
    </font>
    <font>
      <sz val="11"/>
      <name val="Calibri"/>
      <family val="2"/>
      <scheme val="minor"/>
    </font>
    <font>
      <i/>
      <sz val="10"/>
      <color rgb="FFFF0000"/>
      <name val="Times New Roman"/>
      <family val="1"/>
    </font>
    <font>
      <u/>
      <sz val="11"/>
      <color theme="10"/>
      <name val="Calibri"/>
      <family val="2"/>
      <scheme val="minor"/>
    </font>
    <font>
      <i/>
      <sz val="11"/>
      <color theme="1"/>
      <name val="Times New Roman"/>
      <family val="1"/>
    </font>
    <font>
      <sz val="11"/>
      <color rgb="FF0070C0"/>
      <name val="Times New Roman"/>
      <family val="1"/>
    </font>
    <font>
      <b/>
      <sz val="11"/>
      <color theme="1"/>
      <name val="Times New Roman"/>
      <family val="1"/>
    </font>
    <font>
      <i/>
      <sz val="10"/>
      <color theme="1"/>
      <name val="Times New Roman"/>
      <family val="1"/>
    </font>
    <font>
      <i/>
      <sz val="9"/>
      <color theme="1"/>
      <name val="Times New Roman"/>
      <family val="1"/>
    </font>
    <font>
      <sz val="11"/>
      <name val="Calibri"/>
      <family val="2"/>
    </font>
    <font>
      <sz val="11"/>
      <name val="Times New Roman"/>
      <family val="1"/>
    </font>
    <font>
      <b/>
      <sz val="11"/>
      <color rgb="FFFF0000"/>
      <name val="Calibri"/>
      <family val="2"/>
      <scheme val="minor"/>
    </font>
    <font>
      <i/>
      <sz val="10"/>
      <name val="Times New Roman"/>
      <family val="1"/>
    </font>
    <font>
      <sz val="9"/>
      <color theme="1"/>
      <name val="Times New Roman"/>
      <family val="1"/>
    </font>
    <font>
      <b/>
      <i/>
      <sz val="12"/>
      <color rgb="FFFF0000"/>
      <name val="Times New Roman"/>
      <family val="1"/>
    </font>
    <font>
      <u/>
      <sz val="12"/>
      <name val="Times New Roman"/>
      <family val="1"/>
    </font>
    <font>
      <i/>
      <u/>
      <sz val="12"/>
      <color theme="1"/>
      <name val="Times New Roman"/>
      <family val="1"/>
    </font>
    <font>
      <sz val="10"/>
      <color theme="1"/>
      <name val="Calibri"/>
      <family val="2"/>
      <scheme val="minor"/>
    </font>
    <font>
      <b/>
      <sz val="14"/>
      <color theme="1"/>
      <name val="Times New Roman"/>
      <family val="1"/>
    </font>
    <font>
      <sz val="12"/>
      <color rgb="FFFF0000"/>
      <name val="Times New Roman"/>
      <family val="1"/>
    </font>
    <font>
      <sz val="8"/>
      <name val="Calibri"/>
      <family val="2"/>
      <scheme val="minor"/>
    </font>
    <font>
      <sz val="11"/>
      <color rgb="FFFF0000"/>
      <name val="Times New Roman"/>
      <family val="1"/>
    </font>
    <font>
      <i/>
      <sz val="12"/>
      <color rgb="FFFF0000"/>
      <name val="Times New Roman"/>
      <family val="1"/>
    </font>
    <font>
      <b/>
      <sz val="12"/>
      <name val="Times New Roman"/>
      <family val="1"/>
    </font>
    <font>
      <sz val="12"/>
      <color rgb="FF006100"/>
      <name val="Times New Roman"/>
      <family val="1"/>
    </font>
    <font>
      <sz val="11"/>
      <color rgb="FFB7DEE8"/>
      <name val="Times New Roman"/>
      <family val="1"/>
    </font>
    <font>
      <i/>
      <sz val="12"/>
      <name val="Times New Roman"/>
      <family val="1"/>
    </font>
    <font>
      <b/>
      <sz val="11"/>
      <color rgb="FFB7DEE8"/>
      <name val="Times New Roman"/>
      <family val="1"/>
    </font>
    <font>
      <b/>
      <sz val="12"/>
      <color rgb="FFB7DEE8"/>
      <name val="Times New Roman"/>
      <family val="1"/>
    </font>
    <font>
      <b/>
      <i/>
      <sz val="12"/>
      <name val="Times New Roman"/>
      <family val="1"/>
    </font>
  </fonts>
  <fills count="11">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rgb="FFB8DFE8"/>
        <bgColor indexed="64"/>
      </patternFill>
    </fill>
    <fill>
      <patternFill patternType="solid">
        <fgColor theme="0" tint="-4.9989318521683403E-2"/>
        <bgColor indexed="64"/>
      </patternFill>
    </fill>
    <fill>
      <patternFill patternType="solid">
        <fgColor theme="0"/>
        <bgColor indexed="64"/>
      </patternFill>
    </fill>
    <fill>
      <patternFill patternType="solid">
        <fgColor rgb="FFC6EFCE"/>
        <bgColor indexed="64"/>
      </patternFill>
    </fill>
    <fill>
      <patternFill patternType="solid">
        <fgColor rgb="FFB7DEE8"/>
        <bgColor indexed="64"/>
      </patternFill>
    </fill>
  </fills>
  <borders count="36">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auto="1"/>
      </right>
      <top/>
      <bottom style="thin">
        <color indexed="64"/>
      </bottom>
      <diagonal/>
    </border>
    <border>
      <left/>
      <right style="medium">
        <color auto="1"/>
      </right>
      <top style="thin">
        <color auto="1"/>
      </top>
      <bottom style="thin">
        <color indexed="64"/>
      </bottom>
      <diagonal/>
    </border>
    <border>
      <left/>
      <right style="medium">
        <color auto="1"/>
      </right>
      <top style="thin">
        <color auto="1"/>
      </top>
      <bottom/>
      <diagonal/>
    </border>
    <border>
      <left style="dotted">
        <color indexed="64"/>
      </left>
      <right/>
      <top style="dotted">
        <color indexed="64"/>
      </top>
      <bottom/>
      <diagonal/>
    </border>
    <border>
      <left/>
      <right/>
      <top style="dotted">
        <color indexed="64"/>
      </top>
      <bottom/>
      <diagonal/>
    </border>
    <border>
      <left/>
      <right/>
      <top style="dotted">
        <color indexed="64"/>
      </top>
      <bottom style="thin">
        <color auto="1"/>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5">
    <xf numFmtId="0" fontId="0" fillId="0" borderId="0"/>
    <xf numFmtId="43" fontId="6" fillId="0" borderId="0" applyFont="0" applyFill="0" applyBorder="0" applyAlignment="0" applyProtection="0"/>
    <xf numFmtId="0" fontId="21" fillId="0" borderId="0" applyNumberFormat="0" applyFill="0" applyBorder="0" applyAlignment="0" applyProtection="0"/>
    <xf numFmtId="44" fontId="6" fillId="0" borderId="0" applyFont="0" applyFill="0" applyBorder="0" applyAlignment="0" applyProtection="0"/>
    <xf numFmtId="9" fontId="6" fillId="0" borderId="0" applyFont="0" applyFill="0" applyBorder="0" applyAlignment="0" applyProtection="0"/>
  </cellStyleXfs>
  <cellXfs count="717">
    <xf numFmtId="0" fontId="0" fillId="0" borderId="0" xfId="0"/>
    <xf numFmtId="0" fontId="1" fillId="2" borderId="0" xfId="0" applyFont="1" applyFill="1" applyProtection="1">
      <protection locked="0"/>
    </xf>
    <xf numFmtId="0" fontId="1" fillId="2" borderId="0" xfId="0" applyFont="1" applyFill="1"/>
    <xf numFmtId="0" fontId="1" fillId="0" borderId="2" xfId="0" applyFont="1" applyFill="1" applyBorder="1"/>
    <xf numFmtId="0" fontId="1" fillId="0" borderId="4" xfId="0" applyFont="1" applyFill="1" applyBorder="1"/>
    <xf numFmtId="0" fontId="1" fillId="0" borderId="0" xfId="0" applyFont="1" applyFill="1" applyBorder="1"/>
    <xf numFmtId="0" fontId="1" fillId="0" borderId="5" xfId="0" applyFont="1" applyFill="1" applyBorder="1"/>
    <xf numFmtId="0" fontId="1" fillId="0" borderId="0" xfId="0" applyFont="1" applyFill="1"/>
    <xf numFmtId="0" fontId="1" fillId="0" borderId="6" xfId="0" applyFont="1" applyFill="1" applyBorder="1"/>
    <xf numFmtId="0" fontId="1" fillId="0" borderId="7" xfId="0" applyFont="1" applyFill="1" applyBorder="1"/>
    <xf numFmtId="0" fontId="1" fillId="0" borderId="8" xfId="0" applyFont="1" applyFill="1" applyBorder="1"/>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3" fillId="0" borderId="0" xfId="0" applyFont="1"/>
    <xf numFmtId="0" fontId="3" fillId="0" borderId="0" xfId="0" applyFont="1" applyBorder="1"/>
    <xf numFmtId="0" fontId="2" fillId="0" borderId="0" xfId="0" applyFont="1" applyFill="1" applyBorder="1" applyAlignment="1"/>
    <xf numFmtId="0" fontId="3" fillId="0" borderId="0" xfId="0" applyFont="1" applyFill="1" applyBorder="1" applyAlignment="1"/>
    <xf numFmtId="0" fontId="3" fillId="0" borderId="0" xfId="0" applyFont="1" applyFill="1" applyBorder="1"/>
    <xf numFmtId="0" fontId="3" fillId="0" borderId="0" xfId="0" applyFont="1" applyBorder="1" applyAlignment="1">
      <alignment horizontal="center"/>
    </xf>
    <xf numFmtId="0" fontId="3" fillId="0" borderId="4" xfId="0" applyFont="1" applyFill="1" applyBorder="1" applyAlignment="1"/>
    <xf numFmtId="0" fontId="3" fillId="0" borderId="5" xfId="0" applyFont="1" applyFill="1" applyBorder="1" applyAlignment="1"/>
    <xf numFmtId="0" fontId="1" fillId="0" borderId="0" xfId="0" applyFont="1" applyFill="1" applyBorder="1" applyAlignment="1"/>
    <xf numFmtId="0" fontId="1" fillId="0" borderId="6" xfId="0" applyFont="1" applyFill="1" applyBorder="1" applyAlignment="1"/>
    <xf numFmtId="0" fontId="1" fillId="0" borderId="7" xfId="0" applyFont="1" applyFill="1" applyBorder="1" applyAlignment="1"/>
    <xf numFmtId="0" fontId="1" fillId="0" borderId="8" xfId="0" applyFont="1" applyFill="1" applyBorder="1" applyAlignment="1"/>
    <xf numFmtId="0" fontId="3" fillId="0" borderId="18" xfId="0" applyFont="1" applyFill="1" applyBorder="1" applyAlignment="1">
      <alignment horizontal="center" vertical="center" wrapText="1"/>
    </xf>
    <xf numFmtId="0" fontId="3" fillId="0" borderId="18" xfId="0" applyFont="1" applyFill="1" applyBorder="1" applyAlignment="1"/>
    <xf numFmtId="0" fontId="3" fillId="0" borderId="23" xfId="0" applyFont="1" applyFill="1" applyBorder="1" applyAlignment="1">
      <alignment horizontal="center"/>
    </xf>
    <xf numFmtId="0" fontId="3" fillId="0" borderId="21" xfId="0" applyFont="1" applyFill="1" applyBorder="1" applyAlignment="1">
      <alignment horizontal="center"/>
    </xf>
    <xf numFmtId="0" fontId="2" fillId="0" borderId="0" xfId="0" applyFont="1" applyFill="1" applyBorder="1" applyAlignment="1">
      <alignment horizontal="center"/>
    </xf>
    <xf numFmtId="164" fontId="1" fillId="2" borderId="0" xfId="0" applyNumberFormat="1" applyFont="1" applyFill="1"/>
    <xf numFmtId="0" fontId="0" fillId="0" borderId="0" xfId="0" applyBorder="1" applyAlignment="1"/>
    <xf numFmtId="0" fontId="7" fillId="0" borderId="3" xfId="0" applyFont="1" applyFill="1" applyBorder="1"/>
    <xf numFmtId="0" fontId="7" fillId="0" borderId="3" xfId="0" applyFont="1" applyFill="1" applyBorder="1" applyAlignment="1">
      <alignment horizontal="right"/>
    </xf>
    <xf numFmtId="0" fontId="2" fillId="0" borderId="16" xfId="0" applyFont="1" applyFill="1" applyBorder="1" applyAlignment="1">
      <alignment horizontal="center"/>
    </xf>
    <xf numFmtId="0" fontId="7" fillId="0" borderId="2" xfId="0" applyFont="1" applyFill="1" applyBorder="1"/>
    <xf numFmtId="0" fontId="7" fillId="2" borderId="0" xfId="0" applyFont="1" applyFill="1"/>
    <xf numFmtId="0" fontId="1" fillId="2" borderId="0" xfId="0" applyFont="1" applyFill="1" applyAlignment="1">
      <alignment horizontal="center"/>
    </xf>
    <xf numFmtId="0" fontId="8" fillId="0" borderId="0" xfId="0" applyFont="1" applyFill="1" applyBorder="1"/>
    <xf numFmtId="0" fontId="9" fillId="0" borderId="1" xfId="0" applyFont="1" applyFill="1" applyBorder="1"/>
    <xf numFmtId="0" fontId="2" fillId="0" borderId="4" xfId="0" applyFont="1" applyFill="1" applyBorder="1" applyAlignment="1">
      <alignment horizontal="center"/>
    </xf>
    <xf numFmtId="0" fontId="2" fillId="0" borderId="5" xfId="0" applyFont="1" applyFill="1" applyBorder="1" applyAlignment="1">
      <alignment horizontal="center"/>
    </xf>
    <xf numFmtId="0" fontId="12" fillId="0" borderId="16" xfId="0" applyFont="1" applyBorder="1" applyAlignment="1" applyProtection="1">
      <alignment horizontal="center"/>
      <protection locked="0"/>
    </xf>
    <xf numFmtId="0" fontId="12" fillId="0" borderId="0" xfId="0" applyFont="1" applyBorder="1" applyAlignment="1" applyProtection="1">
      <alignment horizontal="center"/>
    </xf>
    <xf numFmtId="0" fontId="12" fillId="0" borderId="0" xfId="0" applyFont="1" applyFill="1" applyBorder="1" applyAlignment="1"/>
    <xf numFmtId="7" fontId="12" fillId="0" borderId="23" xfId="0" applyNumberFormat="1" applyFont="1" applyFill="1" applyBorder="1" applyAlignment="1" applyProtection="1">
      <protection locked="0"/>
    </xf>
    <xf numFmtId="7" fontId="12" fillId="0" borderId="21" xfId="0" applyNumberFormat="1" applyFont="1" applyFill="1" applyBorder="1" applyAlignment="1" applyProtection="1">
      <protection locked="0"/>
    </xf>
    <xf numFmtId="0" fontId="11" fillId="0" borderId="10" xfId="0" applyFont="1" applyBorder="1" applyAlignment="1">
      <alignment horizontal="center"/>
    </xf>
    <xf numFmtId="0" fontId="15" fillId="0" borderId="0" xfId="0" applyFont="1" applyFill="1" applyBorder="1" applyAlignment="1">
      <alignment horizontal="left"/>
    </xf>
    <xf numFmtId="43" fontId="12" fillId="0" borderId="16" xfId="1" applyFont="1" applyBorder="1" applyProtection="1">
      <protection locked="0"/>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3" fillId="0" borderId="0" xfId="0" applyFont="1" applyBorder="1" applyAlignment="1"/>
    <xf numFmtId="0" fontId="1" fillId="0" borderId="1" xfId="0" applyFont="1" applyFill="1" applyBorder="1"/>
    <xf numFmtId="0" fontId="1" fillId="0" borderId="3" xfId="0" applyFont="1" applyFill="1" applyBorder="1"/>
    <xf numFmtId="0" fontId="17" fillId="0" borderId="0" xfId="0" applyFont="1" applyFill="1" applyBorder="1"/>
    <xf numFmtId="0" fontId="2" fillId="0" borderId="0" xfId="0" applyFont="1" applyFill="1" applyBorder="1" applyAlignment="1">
      <alignment horizontal="center"/>
    </xf>
    <xf numFmtId="0" fontId="3" fillId="0" borderId="22" xfId="0" applyFont="1" applyFill="1" applyBorder="1" applyAlignment="1">
      <alignment horizontal="center"/>
    </xf>
    <xf numFmtId="0" fontId="3" fillId="0" borderId="6" xfId="0" applyFont="1" applyFill="1" applyBorder="1" applyAlignment="1"/>
    <xf numFmtId="0" fontId="3" fillId="0" borderId="7" xfId="0" applyFont="1" applyFill="1" applyBorder="1" applyAlignment="1">
      <alignment wrapText="1"/>
    </xf>
    <xf numFmtId="0" fontId="0" fillId="0" borderId="7" xfId="0" applyBorder="1" applyAlignment="1">
      <alignment wrapText="1"/>
    </xf>
    <xf numFmtId="0" fontId="3" fillId="0" borderId="7" xfId="0" applyFont="1" applyFill="1" applyBorder="1" applyAlignment="1"/>
    <xf numFmtId="0" fontId="3" fillId="0" borderId="8" xfId="0" applyFont="1" applyFill="1" applyBorder="1" applyAlignment="1"/>
    <xf numFmtId="0" fontId="18" fillId="0" borderId="0" xfId="0" applyFont="1" applyFill="1" applyBorder="1" applyAlignment="1">
      <alignment horizontal="center"/>
    </xf>
    <xf numFmtId="14" fontId="18" fillId="2" borderId="0" xfId="0" applyNumberFormat="1" applyFont="1" applyFill="1"/>
    <xf numFmtId="0" fontId="3" fillId="0" borderId="0" xfId="0" applyFont="1" applyFill="1" applyBorder="1" applyAlignment="1">
      <alignment horizontal="left" vertical="center"/>
    </xf>
    <xf numFmtId="0" fontId="3" fillId="0" borderId="16" xfId="0" applyFont="1" applyBorder="1"/>
    <xf numFmtId="0" fontId="3" fillId="0" borderId="0" xfId="0" applyFont="1" applyFill="1"/>
    <xf numFmtId="0" fontId="2" fillId="0" borderId="19" xfId="0" applyFont="1" applyFill="1" applyBorder="1" applyAlignment="1">
      <alignment horizontal="center"/>
    </xf>
    <xf numFmtId="0" fontId="5" fillId="0" borderId="0" xfId="0" applyFont="1" applyBorder="1"/>
    <xf numFmtId="0" fontId="12" fillId="0" borderId="0" xfId="0" applyFont="1" applyBorder="1" applyAlignment="1">
      <alignment horizontal="center"/>
    </xf>
    <xf numFmtId="0" fontId="12" fillId="0" borderId="0" xfId="0" applyFont="1" applyBorder="1"/>
    <xf numFmtId="0" fontId="12" fillId="0" borderId="0" xfId="0" applyFont="1" applyFill="1" applyBorder="1" applyAlignment="1">
      <alignment horizontal="center"/>
    </xf>
    <xf numFmtId="0" fontId="3" fillId="0" borderId="14" xfId="0" applyFont="1" applyBorder="1"/>
    <xf numFmtId="0" fontId="20" fillId="0" borderId="0" xfId="0" applyFont="1" applyFill="1" applyBorder="1" applyAlignment="1">
      <alignment horizontal="right"/>
    </xf>
    <xf numFmtId="0" fontId="20" fillId="0" borderId="0" xfId="0" applyFont="1" applyFill="1" applyBorder="1"/>
    <xf numFmtId="0" fontId="0" fillId="0" borderId="0" xfId="0" applyBorder="1" applyAlignment="1">
      <alignment horizontal="left" vertical="center" wrapText="1" indent="2"/>
    </xf>
    <xf numFmtId="0" fontId="3" fillId="0" borderId="0" xfId="0" applyFont="1" applyBorder="1" applyAlignment="1">
      <alignment horizontal="right" indent="1"/>
    </xf>
    <xf numFmtId="0" fontId="0" fillId="0" borderId="0" xfId="0" applyFont="1" applyBorder="1" applyAlignment="1">
      <alignment horizontal="left" wrapText="1"/>
    </xf>
    <xf numFmtId="0" fontId="3" fillId="0" borderId="7" xfId="0" applyFont="1" applyFill="1" applyBorder="1" applyAlignment="1">
      <alignment horizontal="left" vertical="center"/>
    </xf>
    <xf numFmtId="0" fontId="3" fillId="0" borderId="7" xfId="0" applyFont="1" applyFill="1" applyBorder="1" applyAlignment="1" applyProtection="1"/>
    <xf numFmtId="0" fontId="3" fillId="0" borderId="7" xfId="0" applyFont="1" applyBorder="1" applyAlignment="1" applyProtection="1"/>
    <xf numFmtId="0" fontId="24" fillId="0" borderId="0" xfId="0" applyFont="1" applyFill="1" applyBorder="1" applyProtection="1"/>
    <xf numFmtId="0" fontId="1" fillId="0" borderId="0" xfId="0" applyFont="1" applyFill="1" applyBorder="1" applyProtection="1"/>
    <xf numFmtId="0" fontId="22" fillId="0" borderId="0" xfId="0" applyFont="1" applyFill="1" applyBorder="1"/>
    <xf numFmtId="43" fontId="12" fillId="0" borderId="16" xfId="1" applyNumberFormat="1" applyFont="1" applyBorder="1" applyAlignment="1" applyProtection="1">
      <protection locked="0"/>
    </xf>
    <xf numFmtId="0" fontId="1" fillId="2" borderId="0" xfId="0" applyFont="1" applyFill="1" applyProtection="1"/>
    <xf numFmtId="0" fontId="9" fillId="0" borderId="1" xfId="0" applyFont="1" applyFill="1" applyBorder="1" applyProtection="1"/>
    <xf numFmtId="0" fontId="1" fillId="0" borderId="2" xfId="0" applyFont="1" applyFill="1" applyBorder="1" applyProtection="1"/>
    <xf numFmtId="0" fontId="7" fillId="0" borderId="3" xfId="0" applyFont="1" applyFill="1" applyBorder="1" applyProtection="1"/>
    <xf numFmtId="0" fontId="2" fillId="0" borderId="4" xfId="0" applyFont="1" applyFill="1" applyBorder="1" applyAlignment="1" applyProtection="1">
      <alignment horizontal="center"/>
    </xf>
    <xf numFmtId="0" fontId="2" fillId="0" borderId="0" xfId="0" applyFont="1" applyFill="1" applyBorder="1" applyAlignment="1" applyProtection="1">
      <alignment horizontal="center"/>
    </xf>
    <xf numFmtId="0" fontId="2" fillId="0" borderId="5" xfId="0" applyFont="1" applyFill="1" applyBorder="1" applyAlignment="1" applyProtection="1">
      <alignment horizontal="center"/>
    </xf>
    <xf numFmtId="0" fontId="2" fillId="0" borderId="0" xfId="0" applyFont="1" applyFill="1" applyBorder="1" applyAlignment="1" applyProtection="1"/>
    <xf numFmtId="0" fontId="7" fillId="2" borderId="0" xfId="0" applyFont="1" applyFill="1" applyProtection="1"/>
    <xf numFmtId="0" fontId="0" fillId="0" borderId="0" xfId="0" applyBorder="1" applyAlignment="1" applyProtection="1"/>
    <xf numFmtId="0" fontId="24" fillId="0" borderId="0" xfId="0" applyFont="1" applyFill="1" applyBorder="1" applyAlignment="1" applyProtection="1"/>
    <xf numFmtId="0" fontId="1" fillId="0" borderId="4" xfId="0" applyFont="1" applyFill="1" applyBorder="1" applyProtection="1"/>
    <xf numFmtId="0" fontId="1" fillId="0" borderId="5" xfId="0" applyFont="1" applyFill="1" applyBorder="1" applyProtection="1"/>
    <xf numFmtId="0" fontId="22" fillId="2" borderId="0" xfId="0" applyFont="1" applyFill="1" applyProtection="1"/>
    <xf numFmtId="0" fontId="1" fillId="0" borderId="6" xfId="0" applyFont="1" applyFill="1" applyBorder="1" applyProtection="1"/>
    <xf numFmtId="0" fontId="1" fillId="0" borderId="7" xfId="0" applyFont="1" applyFill="1" applyBorder="1" applyProtection="1"/>
    <xf numFmtId="0" fontId="1" fillId="0" borderId="8" xfId="0" applyFont="1" applyFill="1" applyBorder="1" applyProtection="1"/>
    <xf numFmtId="0" fontId="1" fillId="0" borderId="16" xfId="0" applyFont="1" applyFill="1" applyBorder="1" applyAlignment="1" applyProtection="1">
      <alignment horizontal="center"/>
    </xf>
    <xf numFmtId="0" fontId="26" fillId="0" borderId="0" xfId="0" applyFont="1" applyFill="1" applyBorder="1" applyAlignment="1">
      <alignment horizontal="left" wrapText="1"/>
    </xf>
    <xf numFmtId="166" fontId="27" fillId="0" borderId="0" xfId="0" applyNumberFormat="1" applyFont="1" applyBorder="1" applyAlignment="1" applyProtection="1">
      <alignment horizontal="center"/>
    </xf>
    <xf numFmtId="0" fontId="26" fillId="0" borderId="17" xfId="0" applyFont="1" applyFill="1" applyBorder="1" applyAlignment="1">
      <alignment horizontal="left" wrapText="1"/>
    </xf>
    <xf numFmtId="166" fontId="11" fillId="0" borderId="17" xfId="0" applyNumberFormat="1" applyFont="1" applyBorder="1" applyAlignment="1" applyProtection="1">
      <alignment horizontal="center"/>
    </xf>
    <xf numFmtId="0" fontId="3" fillId="0" borderId="18" xfId="0" applyFont="1" applyBorder="1" applyAlignment="1">
      <alignment horizontal="left"/>
    </xf>
    <xf numFmtId="0" fontId="1" fillId="0" borderId="4" xfId="0" applyFont="1" applyFill="1" applyBorder="1" applyAlignment="1" applyProtection="1">
      <alignment horizontal="left" vertical="center"/>
    </xf>
    <xf numFmtId="0" fontId="1" fillId="0" borderId="5" xfId="0" applyFont="1" applyFill="1" applyBorder="1" applyAlignment="1" applyProtection="1">
      <alignment horizontal="left" vertical="center"/>
    </xf>
    <xf numFmtId="0" fontId="1" fillId="2" borderId="0" xfId="0" applyFont="1" applyFill="1" applyAlignment="1" applyProtection="1">
      <alignment horizontal="left" vertical="center"/>
    </xf>
    <xf numFmtId="0" fontId="3" fillId="0" borderId="0" xfId="0" applyFont="1" applyFill="1" applyBorder="1" applyAlignment="1" applyProtection="1"/>
    <xf numFmtId="0" fontId="19" fillId="6" borderId="0" xfId="0" applyFont="1" applyFill="1" applyProtection="1"/>
    <xf numFmtId="0" fontId="0" fillId="0" borderId="0" xfId="0" applyFont="1" applyFill="1" applyBorder="1" applyAlignment="1" applyProtection="1"/>
    <xf numFmtId="0" fontId="19" fillId="0" borderId="4" xfId="0" applyFont="1" applyFill="1" applyBorder="1" applyProtection="1"/>
    <xf numFmtId="0" fontId="19" fillId="0" borderId="5" xfId="0" applyFont="1" applyFill="1" applyBorder="1" applyProtection="1"/>
    <xf numFmtId="0" fontId="11" fillId="0" borderId="4" xfId="0" applyFont="1" applyFill="1" applyBorder="1" applyProtection="1"/>
    <xf numFmtId="0" fontId="11" fillId="0" borderId="0" xfId="0" applyFont="1" applyFill="1" applyBorder="1" applyProtection="1"/>
    <xf numFmtId="0" fontId="11" fillId="0" borderId="5" xfId="0" applyFont="1" applyFill="1" applyBorder="1" applyProtection="1"/>
    <xf numFmtId="0" fontId="11" fillId="0" borderId="0" xfId="0" applyFont="1" applyFill="1" applyBorder="1" applyAlignment="1" applyProtection="1">
      <alignment horizontal="center"/>
    </xf>
    <xf numFmtId="0" fontId="19" fillId="0" borderId="0" xfId="0" applyFont="1" applyFill="1" applyProtection="1"/>
    <xf numFmtId="0" fontId="29" fillId="6" borderId="0" xfId="0" applyFont="1" applyFill="1" applyProtection="1"/>
    <xf numFmtId="0" fontId="11" fillId="0" borderId="6" xfId="0" applyFont="1" applyFill="1" applyBorder="1" applyProtection="1"/>
    <xf numFmtId="0" fontId="11" fillId="0" borderId="7" xfId="0" applyFont="1" applyFill="1" applyBorder="1" applyProtection="1"/>
    <xf numFmtId="0" fontId="11" fillId="0" borderId="8" xfId="0" applyFont="1" applyFill="1" applyBorder="1" applyProtection="1"/>
    <xf numFmtId="0" fontId="19" fillId="6" borderId="0" xfId="0" applyFont="1" applyFill="1" applyProtection="1">
      <protection locked="0"/>
    </xf>
    <xf numFmtId="0" fontId="16" fillId="2" borderId="0" xfId="0" applyFont="1" applyFill="1" applyAlignment="1">
      <alignment horizontal="left" vertical="top" wrapText="1"/>
    </xf>
    <xf numFmtId="0" fontId="0" fillId="0" borderId="0" xfId="0" applyAlignment="1" applyProtection="1">
      <alignment wrapText="1"/>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0" fillId="0" borderId="0" xfId="0" applyBorder="1" applyAlignment="1">
      <alignment wrapText="1"/>
    </xf>
    <xf numFmtId="167" fontId="12" fillId="0" borderId="16" xfId="1" applyNumberFormat="1" applyFont="1" applyFill="1" applyBorder="1" applyProtection="1">
      <protection locked="0"/>
    </xf>
    <xf numFmtId="0" fontId="30" fillId="0" borderId="0" xfId="0" applyFont="1" applyFill="1" applyBorder="1" applyAlignment="1" applyProtection="1">
      <alignment horizontal="left" indent="1"/>
    </xf>
    <xf numFmtId="0" fontId="1" fillId="0" borderId="1" xfId="0" applyFont="1" applyFill="1" applyBorder="1" applyProtection="1"/>
    <xf numFmtId="0" fontId="1" fillId="0" borderId="3" xfId="0" applyFont="1" applyFill="1" applyBorder="1" applyProtection="1"/>
    <xf numFmtId="0" fontId="1" fillId="0" borderId="0" xfId="0" applyFont="1" applyFill="1" applyBorder="1" applyAlignment="1" applyProtection="1">
      <alignment horizontal="center"/>
    </xf>
    <xf numFmtId="14" fontId="1" fillId="7" borderId="18" xfId="0" applyNumberFormat="1" applyFont="1" applyFill="1" applyBorder="1" applyProtection="1">
      <protection locked="0"/>
    </xf>
    <xf numFmtId="0" fontId="12" fillId="0" borderId="0" xfId="0" applyFont="1" applyBorder="1" applyAlignment="1" applyProtection="1">
      <alignment horizontal="left" indent="1"/>
    </xf>
    <xf numFmtId="0" fontId="13" fillId="0" borderId="0" xfId="0" applyFont="1" applyBorder="1" applyAlignment="1" applyProtection="1">
      <alignment horizontal="left" indent="1"/>
    </xf>
    <xf numFmtId="0" fontId="11" fillId="0" borderId="0" xfId="0" applyFont="1" applyBorder="1" applyAlignment="1" applyProtection="1">
      <alignment horizontal="center"/>
    </xf>
    <xf numFmtId="165" fontId="12" fillId="0" borderId="0" xfId="0" applyNumberFormat="1" applyFont="1" applyBorder="1" applyAlignment="1" applyProtection="1">
      <alignment horizontal="left" indent="1"/>
    </xf>
    <xf numFmtId="165" fontId="13" fillId="0" borderId="0" xfId="0" applyNumberFormat="1" applyFont="1" applyBorder="1" applyAlignment="1" applyProtection="1">
      <alignment horizontal="left" indent="1"/>
    </xf>
    <xf numFmtId="0" fontId="12" fillId="0" borderId="0" xfId="0" applyFont="1" applyBorder="1" applyAlignment="1" applyProtection="1"/>
    <xf numFmtId="0" fontId="10" fillId="0" borderId="0" xfId="0" applyFont="1" applyBorder="1"/>
    <xf numFmtId="0" fontId="25" fillId="0" borderId="0" xfId="0" applyFont="1" applyBorder="1" applyAlignment="1">
      <alignment horizontal="left" indent="1"/>
    </xf>
    <xf numFmtId="0" fontId="3" fillId="0" borderId="0" xfId="0" applyFont="1" applyBorder="1" applyAlignment="1">
      <alignment wrapText="1"/>
    </xf>
    <xf numFmtId="0" fontId="3" fillId="0" borderId="7" xfId="0" applyFont="1" applyBorder="1" applyAlignment="1">
      <alignment wrapText="1"/>
    </xf>
    <xf numFmtId="0" fontId="12" fillId="0" borderId="7" xfId="0" applyFont="1" applyBorder="1" applyAlignment="1" applyProtection="1"/>
    <xf numFmtId="0" fontId="3" fillId="0" borderId="7" xfId="0" applyFont="1" applyBorder="1" applyAlignment="1"/>
    <xf numFmtId="7" fontId="12" fillId="0" borderId="22" xfId="0" applyNumberFormat="1" applyFont="1" applyFill="1" applyBorder="1" applyAlignment="1" applyProtection="1">
      <protection locked="0"/>
    </xf>
    <xf numFmtId="0" fontId="2" fillId="0" borderId="4" xfId="0" applyFont="1" applyFill="1" applyBorder="1" applyAlignment="1">
      <alignment horizontal="center"/>
    </xf>
    <xf numFmtId="0" fontId="2" fillId="0" borderId="5" xfId="0" applyFont="1" applyFill="1" applyBorder="1" applyAlignment="1">
      <alignment horizontal="center"/>
    </xf>
    <xf numFmtId="0" fontId="3" fillId="0" borderId="9" xfId="0" applyFont="1" applyFill="1" applyBorder="1" applyAlignment="1">
      <alignment horizontal="left" vertical="center"/>
    </xf>
    <xf numFmtId="0" fontId="0" fillId="0" borderId="15" xfId="0" applyBorder="1" applyAlignment="1">
      <alignment horizontal="left" vertical="center"/>
    </xf>
    <xf numFmtId="0" fontId="3" fillId="0" borderId="0" xfId="0" applyFont="1" applyFill="1" applyBorder="1" applyAlignment="1">
      <alignment horizontal="left"/>
    </xf>
    <xf numFmtId="0" fontId="0" fillId="0" borderId="0" xfId="0" applyBorder="1"/>
    <xf numFmtId="0" fontId="1" fillId="8" borderId="0" xfId="0" applyFont="1" applyFill="1"/>
    <xf numFmtId="0" fontId="3" fillId="8" borderId="0" xfId="0" applyFont="1" applyFill="1"/>
    <xf numFmtId="0" fontId="0" fillId="0" borderId="0" xfId="0" applyFont="1" applyBorder="1" applyAlignment="1">
      <alignment horizontal="left"/>
    </xf>
    <xf numFmtId="0" fontId="2" fillId="4" borderId="9" xfId="0" applyFont="1" applyFill="1" applyBorder="1" applyAlignment="1"/>
    <xf numFmtId="0" fontId="2" fillId="4" borderId="15" xfId="0" applyFont="1" applyFill="1" applyBorder="1" applyAlignment="1"/>
    <xf numFmtId="0" fontId="2" fillId="0" borderId="4" xfId="0" applyFont="1" applyFill="1" applyBorder="1" applyAlignment="1">
      <alignment horizontal="left" indent="5"/>
    </xf>
    <xf numFmtId="0" fontId="2" fillId="0" borderId="4" xfId="0" applyFont="1" applyFill="1" applyBorder="1" applyAlignment="1">
      <alignment horizontal="center"/>
    </xf>
    <xf numFmtId="0" fontId="2" fillId="0" borderId="5" xfId="0" applyFont="1" applyFill="1" applyBorder="1" applyAlignment="1">
      <alignment horizontal="center"/>
    </xf>
    <xf numFmtId="0" fontId="2" fillId="0" borderId="16" xfId="0" applyFont="1" applyBorder="1" applyAlignment="1">
      <alignment horizontal="center"/>
    </xf>
    <xf numFmtId="0" fontId="3" fillId="0" borderId="0" xfId="0" applyFont="1" applyBorder="1" applyAlignment="1">
      <alignment wrapText="1"/>
    </xf>
    <xf numFmtId="0" fontId="0" fillId="0" borderId="0" xfId="0" applyBorder="1" applyAlignment="1">
      <alignment wrapText="1"/>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3" fillId="0" borderId="0" xfId="0" applyFont="1" applyFill="1" applyBorder="1" applyAlignment="1">
      <alignment wrapText="1"/>
    </xf>
    <xf numFmtId="0" fontId="0" fillId="0" borderId="0" xfId="0" applyAlignment="1">
      <alignment wrapText="1"/>
    </xf>
    <xf numFmtId="0" fontId="3" fillId="0" borderId="18" xfId="0" applyFont="1" applyFill="1" applyBorder="1" applyAlignment="1">
      <alignment horizontal="center"/>
    </xf>
    <xf numFmtId="0" fontId="12" fillId="0" borderId="0" xfId="0" applyFont="1" applyFill="1" applyBorder="1" applyAlignment="1" applyProtection="1">
      <alignment horizontal="center"/>
      <protection locked="0"/>
    </xf>
    <xf numFmtId="0" fontId="3" fillId="0" borderId="9" xfId="0" applyFont="1" applyFill="1" applyBorder="1" applyAlignment="1">
      <alignment horizontal="left"/>
    </xf>
    <xf numFmtId="0" fontId="2" fillId="0" borderId="15" xfId="0" applyFont="1" applyFill="1" applyBorder="1" applyAlignment="1">
      <alignment horizontal="center"/>
    </xf>
    <xf numFmtId="0" fontId="3" fillId="0" borderId="15" xfId="0" applyFont="1" applyBorder="1"/>
    <xf numFmtId="168" fontId="3" fillId="0" borderId="0" xfId="3" applyNumberFormat="1" applyFont="1" applyBorder="1"/>
    <xf numFmtId="168" fontId="3" fillId="0" borderId="16" xfId="3" applyNumberFormat="1" applyFont="1" applyBorder="1"/>
    <xf numFmtId="168" fontId="3" fillId="0" borderId="0" xfId="0" applyNumberFormat="1" applyFont="1" applyBorder="1"/>
    <xf numFmtId="0" fontId="15" fillId="0" borderId="0" xfId="0" applyFont="1" applyBorder="1" applyAlignment="1">
      <alignment horizontal="left" vertical="top"/>
    </xf>
    <xf numFmtId="0" fontId="2" fillId="8" borderId="0" xfId="0" applyFont="1" applyFill="1" applyBorder="1" applyAlignment="1">
      <alignment horizontal="center"/>
    </xf>
    <xf numFmtId="0" fontId="2" fillId="8" borderId="16" xfId="0" applyFont="1" applyFill="1" applyBorder="1" applyAlignment="1">
      <alignment horizontal="center"/>
    </xf>
    <xf numFmtId="0" fontId="3" fillId="0" borderId="19" xfId="0" applyFont="1" applyBorder="1"/>
    <xf numFmtId="0" fontId="3" fillId="0" borderId="20" xfId="0" applyFont="1" applyBorder="1"/>
    <xf numFmtId="0" fontId="3" fillId="8" borderId="19" xfId="0" applyFont="1" applyFill="1" applyBorder="1"/>
    <xf numFmtId="0" fontId="15" fillId="0" borderId="20" xfId="0" applyFont="1" applyBorder="1" applyAlignment="1">
      <alignment horizontal="left" vertical="top"/>
    </xf>
    <xf numFmtId="0" fontId="3" fillId="0" borderId="20" xfId="0" applyFont="1" applyFill="1" applyBorder="1"/>
    <xf numFmtId="0" fontId="2" fillId="0" borderId="20" xfId="0" applyFont="1" applyFill="1" applyBorder="1" applyAlignment="1">
      <alignment horizontal="center"/>
    </xf>
    <xf numFmtId="0" fontId="2" fillId="0" borderId="20" xfId="0" applyFont="1" applyBorder="1"/>
    <xf numFmtId="0" fontId="2" fillId="0" borderId="14" xfId="0" applyFont="1" applyBorder="1"/>
    <xf numFmtId="0" fontId="1" fillId="8" borderId="0" xfId="0" applyFont="1" applyFill="1" applyBorder="1"/>
    <xf numFmtId="0" fontId="5" fillId="0" borderId="20" xfId="0" applyFont="1" applyBorder="1"/>
    <xf numFmtId="0" fontId="1" fillId="8" borderId="0" xfId="0" applyFont="1" applyFill="1" applyBorder="1" applyAlignment="1">
      <alignment horizontal="center"/>
    </xf>
    <xf numFmtId="0" fontId="0" fillId="0" borderId="0" xfId="0" applyBorder="1" applyAlignment="1">
      <alignment horizontal="center"/>
    </xf>
    <xf numFmtId="0" fontId="1" fillId="8" borderId="19" xfId="0" applyFont="1" applyFill="1" applyBorder="1"/>
    <xf numFmtId="0" fontId="3" fillId="0" borderId="13" xfId="0" applyFont="1" applyFill="1" applyBorder="1" applyAlignment="1">
      <alignment horizontal="left"/>
    </xf>
    <xf numFmtId="0" fontId="3" fillId="0" borderId="16" xfId="0" applyFont="1" applyFill="1" applyBorder="1" applyAlignment="1">
      <alignment horizontal="left"/>
    </xf>
    <xf numFmtId="166" fontId="12" fillId="0" borderId="0" xfId="0" applyNumberFormat="1" applyFont="1" applyBorder="1" applyAlignment="1" applyProtection="1">
      <alignment horizontal="center"/>
      <protection locked="0"/>
    </xf>
    <xf numFmtId="166" fontId="0" fillId="0" borderId="0" xfId="0" applyNumberFormat="1" applyBorder="1" applyAlignment="1" applyProtection="1">
      <protection locked="0"/>
    </xf>
    <xf numFmtId="0" fontId="9" fillId="0" borderId="2" xfId="0" applyFont="1" applyFill="1" applyBorder="1"/>
    <xf numFmtId="0" fontId="0" fillId="0" borderId="0" xfId="0" applyAlignment="1">
      <alignment horizontal="left" indent="2"/>
    </xf>
    <xf numFmtId="0" fontId="2" fillId="0" borderId="0" xfId="0" applyFont="1" applyFill="1" applyBorder="1" applyAlignment="1">
      <alignment horizontal="left"/>
    </xf>
    <xf numFmtId="0" fontId="24" fillId="8" borderId="0" xfId="0" applyFont="1" applyFill="1"/>
    <xf numFmtId="0" fontId="15" fillId="8" borderId="0" xfId="0" applyFont="1" applyFill="1" applyBorder="1" applyAlignment="1">
      <alignment horizontal="left"/>
    </xf>
    <xf numFmtId="0" fontId="2" fillId="0" borderId="0" xfId="0" applyFont="1" applyFill="1" applyBorder="1" applyAlignment="1">
      <alignment horizontal="left" indent="4"/>
    </xf>
    <xf numFmtId="0" fontId="15" fillId="0" borderId="0" xfId="0" applyFont="1" applyFill="1" applyBorder="1" applyAlignment="1">
      <alignment horizontal="left" indent="4"/>
    </xf>
    <xf numFmtId="0" fontId="3" fillId="0" borderId="9" xfId="0" applyFont="1" applyBorder="1"/>
    <xf numFmtId="0" fontId="3" fillId="0" borderId="22" xfId="0" applyFont="1" applyBorder="1" applyAlignment="1">
      <alignment horizontal="left" indent="2"/>
    </xf>
    <xf numFmtId="9" fontId="3" fillId="0" borderId="22" xfId="4" applyNumberFormat="1" applyFont="1" applyBorder="1"/>
    <xf numFmtId="0" fontId="3" fillId="0" borderId="23" xfId="0" applyFont="1" applyBorder="1" applyAlignment="1">
      <alignment horizontal="left" indent="2"/>
    </xf>
    <xf numFmtId="9" fontId="3" fillId="0" borderId="23" xfId="4" applyNumberFormat="1" applyFont="1" applyBorder="1"/>
    <xf numFmtId="0" fontId="3" fillId="0" borderId="21" xfId="0" applyFont="1" applyBorder="1" applyAlignment="1">
      <alignment horizontal="left" indent="2"/>
    </xf>
    <xf numFmtId="9" fontId="3" fillId="0" borderId="21" xfId="4" applyNumberFormat="1" applyFont="1" applyBorder="1"/>
    <xf numFmtId="0" fontId="3" fillId="0" borderId="18" xfId="0" applyFont="1" applyBorder="1" applyAlignment="1">
      <alignment horizontal="center"/>
    </xf>
    <xf numFmtId="0" fontId="3" fillId="0" borderId="18" xfId="0" applyFont="1" applyBorder="1"/>
    <xf numFmtId="0" fontId="0" fillId="0" borderId="7" xfId="0" applyBorder="1" applyAlignment="1">
      <alignment horizontal="left" indent="2"/>
    </xf>
    <xf numFmtId="0" fontId="2" fillId="0" borderId="4" xfId="0" applyFont="1" applyFill="1" applyBorder="1" applyAlignment="1" applyProtection="1">
      <alignment horizontal="center"/>
    </xf>
    <xf numFmtId="0" fontId="2" fillId="0" borderId="0" xfId="0" applyFont="1" applyFill="1" applyBorder="1" applyAlignment="1" applyProtection="1">
      <alignment horizontal="center"/>
    </xf>
    <xf numFmtId="0" fontId="2" fillId="0" borderId="5" xfId="0" applyFont="1" applyFill="1" applyBorder="1" applyAlignment="1" applyProtection="1">
      <alignment horizontal="center"/>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3" fillId="0" borderId="0" xfId="0" applyFont="1" applyFill="1" applyBorder="1" applyAlignment="1">
      <alignment wrapText="1"/>
    </xf>
    <xf numFmtId="0" fontId="0" fillId="0" borderId="0" xfId="0" applyAlignment="1">
      <alignment wrapText="1"/>
    </xf>
    <xf numFmtId="0" fontId="18" fillId="0" borderId="0" xfId="0" applyFont="1" applyFill="1" applyBorder="1" applyAlignment="1"/>
    <xf numFmtId="166" fontId="11" fillId="0" borderId="0" xfId="0" applyNumberFormat="1" applyFont="1" applyFill="1" applyBorder="1" applyAlignment="1" applyProtection="1">
      <alignment vertical="center"/>
    </xf>
    <xf numFmtId="166" fontId="27" fillId="0" borderId="0" xfId="0" applyNumberFormat="1" applyFont="1" applyFill="1" applyBorder="1" applyAlignment="1" applyProtection="1">
      <alignment vertical="center"/>
    </xf>
    <xf numFmtId="0" fontId="25" fillId="0" borderId="0" xfId="0" applyFont="1" applyFill="1" applyBorder="1" applyAlignment="1">
      <alignment horizontal="left"/>
    </xf>
    <xf numFmtId="0" fontId="9" fillId="0" borderId="4" xfId="0" applyFont="1" applyFill="1" applyBorder="1"/>
    <xf numFmtId="0" fontId="7" fillId="0" borderId="5" xfId="0" applyFont="1" applyFill="1" applyBorder="1" applyAlignment="1">
      <alignment horizontal="right"/>
    </xf>
    <xf numFmtId="0" fontId="32" fillId="0" borderId="0" xfId="0" applyFont="1" applyFill="1" applyBorder="1" applyAlignment="1"/>
    <xf numFmtId="0" fontId="3" fillId="0" borderId="0" xfId="0" applyFont="1" applyBorder="1" applyAlignment="1">
      <alignment horizontal="left" indent="2"/>
    </xf>
    <xf numFmtId="9" fontId="3" fillId="0" borderId="0" xfId="4" applyNumberFormat="1" applyFont="1" applyBorder="1"/>
    <xf numFmtId="43" fontId="3" fillId="0" borderId="0" xfId="1" applyFont="1" applyBorder="1"/>
    <xf numFmtId="43" fontId="3" fillId="0" borderId="0" xfId="4" applyNumberFormat="1" applyFont="1" applyBorder="1"/>
    <xf numFmtId="0" fontId="3" fillId="0" borderId="7" xfId="0" applyFont="1" applyBorder="1" applyAlignment="1">
      <alignment horizontal="left" indent="2"/>
    </xf>
    <xf numFmtId="9" fontId="3" fillId="0" borderId="7" xfId="4" applyNumberFormat="1" applyFont="1" applyBorder="1"/>
    <xf numFmtId="0" fontId="3" fillId="0" borderId="7" xfId="0" applyFont="1" applyBorder="1"/>
    <xf numFmtId="1" fontId="3" fillId="0" borderId="0" xfId="0" applyNumberFormat="1" applyFont="1"/>
    <xf numFmtId="0" fontId="2" fillId="0" borderId="0" xfId="0" applyFont="1" applyBorder="1" applyAlignment="1">
      <alignment horizontal="left"/>
    </xf>
    <xf numFmtId="0" fontId="3" fillId="0" borderId="14" xfId="0" applyFont="1" applyFill="1" applyBorder="1" applyAlignment="1">
      <alignment horizontal="center" vertical="center" wrapText="1"/>
    </xf>
    <xf numFmtId="0" fontId="7" fillId="0" borderId="2" xfId="0" applyFont="1" applyFill="1" applyBorder="1" applyAlignment="1">
      <alignment horizontal="right"/>
    </xf>
    <xf numFmtId="0" fontId="0" fillId="0" borderId="0" xfId="0" applyBorder="1" applyAlignment="1">
      <alignment vertical="top"/>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3" fillId="0" borderId="0" xfId="0" applyFont="1" applyBorder="1" applyAlignment="1">
      <alignment horizontal="center"/>
    </xf>
    <xf numFmtId="0" fontId="0" fillId="0" borderId="0" xfId="0" applyBorder="1" applyAlignment="1">
      <alignment vertical="top" wrapText="1"/>
    </xf>
    <xf numFmtId="0" fontId="0" fillId="0" borderId="0" xfId="0" applyBorder="1" applyAlignment="1">
      <alignment wrapText="1"/>
    </xf>
    <xf numFmtId="0" fontId="16" fillId="2" borderId="0" xfId="0" applyFont="1" applyFill="1" applyBorder="1" applyAlignment="1">
      <alignment horizontal="left" vertical="top" wrapText="1"/>
    </xf>
    <xf numFmtId="0" fontId="3" fillId="0" borderId="0" xfId="0" applyFont="1" applyBorder="1" applyAlignment="1">
      <alignment wrapText="1"/>
    </xf>
    <xf numFmtId="0" fontId="31" fillId="0" borderId="0" xfId="0" applyFont="1" applyFill="1" applyBorder="1" applyAlignment="1">
      <alignment horizontal="center" wrapText="1"/>
    </xf>
    <xf numFmtId="0" fontId="3" fillId="0" borderId="16" xfId="0" applyFont="1" applyBorder="1" applyAlignment="1">
      <alignment wrapText="1"/>
    </xf>
    <xf numFmtId="0" fontId="3" fillId="0" borderId="0" xfId="0" applyFont="1" applyFill="1" applyBorder="1" applyAlignment="1">
      <alignment horizontal="center"/>
    </xf>
    <xf numFmtId="0" fontId="0" fillId="0" borderId="0" xfId="0" applyFill="1" applyBorder="1"/>
    <xf numFmtId="0" fontId="0" fillId="0" borderId="5" xfId="0" applyFill="1" applyBorder="1"/>
    <xf numFmtId="0" fontId="0" fillId="0" borderId="4" xfId="0" applyFill="1" applyBorder="1"/>
    <xf numFmtId="0" fontId="0" fillId="0" borderId="6" xfId="0" applyFill="1" applyBorder="1"/>
    <xf numFmtId="0" fontId="0" fillId="0" borderId="7" xfId="0" applyFill="1" applyBorder="1"/>
    <xf numFmtId="0" fontId="0" fillId="0" borderId="8" xfId="0" applyFill="1" applyBorder="1"/>
    <xf numFmtId="0" fontId="15" fillId="0" borderId="0" xfId="0" applyFont="1" applyFill="1" applyBorder="1" applyAlignment="1"/>
    <xf numFmtId="0" fontId="3" fillId="0" borderId="0" xfId="0" applyFont="1" applyBorder="1" applyAlignment="1">
      <alignment horizontal="left" vertical="center" wrapText="1" indent="2"/>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0" borderId="4" xfId="0" applyFont="1" applyFill="1" applyBorder="1" applyAlignment="1">
      <alignment horizontal="center"/>
    </xf>
    <xf numFmtId="0" fontId="2" fillId="0" borderId="5" xfId="0" applyFont="1" applyFill="1" applyBorder="1" applyAlignment="1">
      <alignment horizontal="center"/>
    </xf>
    <xf numFmtId="0" fontId="11" fillId="0" borderId="16" xfId="0" applyFont="1" applyFill="1" applyBorder="1" applyAlignment="1" applyProtection="1">
      <alignment horizontal="center"/>
    </xf>
    <xf numFmtId="0" fontId="0" fillId="0" borderId="0" xfId="0" applyAlignment="1">
      <alignment wrapText="1"/>
    </xf>
    <xf numFmtId="0" fontId="3" fillId="0" borderId="0" xfId="0" applyFont="1" applyFill="1" applyBorder="1" applyAlignment="1">
      <alignment wrapText="1"/>
    </xf>
    <xf numFmtId="0" fontId="0" fillId="0" borderId="0" xfId="0" applyBorder="1" applyAlignment="1">
      <alignment horizontal="left" vertical="center"/>
    </xf>
    <xf numFmtId="0" fontId="21" fillId="0" borderId="0" xfId="2" applyFill="1" applyBorder="1" applyAlignment="1" applyProtection="1">
      <alignment vertical="center"/>
      <protection locked="0"/>
    </xf>
    <xf numFmtId="0" fontId="2" fillId="8" borderId="19" xfId="0" applyFont="1" applyFill="1" applyBorder="1" applyAlignment="1">
      <alignment horizontal="center"/>
    </xf>
    <xf numFmtId="0" fontId="2" fillId="8" borderId="13" xfId="0" applyFont="1" applyFill="1" applyBorder="1" applyAlignment="1">
      <alignment horizontal="center"/>
    </xf>
    <xf numFmtId="0" fontId="1" fillId="8" borderId="19" xfId="0" applyFont="1" applyFill="1" applyBorder="1" applyAlignment="1">
      <alignment horizontal="center"/>
    </xf>
    <xf numFmtId="0" fontId="1" fillId="8" borderId="19" xfId="0" applyFont="1" applyFill="1" applyBorder="1" applyAlignment="1">
      <alignment horizontal="left"/>
    </xf>
    <xf numFmtId="0" fontId="15" fillId="0" borderId="0" xfId="0" applyFont="1"/>
    <xf numFmtId="0" fontId="11" fillId="0" borderId="16" xfId="0" applyFont="1" applyFill="1" applyBorder="1" applyProtection="1"/>
    <xf numFmtId="0" fontId="34" fillId="0" borderId="0" xfId="0" applyFont="1" applyBorder="1" applyAlignment="1">
      <alignment horizontal="left"/>
    </xf>
    <xf numFmtId="9" fontId="15" fillId="0" borderId="0" xfId="4" applyNumberFormat="1" applyFont="1" applyBorder="1"/>
    <xf numFmtId="0" fontId="34" fillId="0" borderId="0" xfId="0" applyFont="1"/>
    <xf numFmtId="0" fontId="34" fillId="0" borderId="0" xfId="0" applyFont="1" applyBorder="1"/>
    <xf numFmtId="0" fontId="2" fillId="0" borderId="6" xfId="0" applyFont="1" applyFill="1" applyBorder="1" applyAlignment="1">
      <alignment horizontal="center"/>
    </xf>
    <xf numFmtId="0" fontId="16" fillId="0" borderId="7" xfId="0" applyFont="1" applyFill="1" applyBorder="1"/>
    <xf numFmtId="0" fontId="3" fillId="0" borderId="7" xfId="0" applyFont="1" applyFill="1" applyBorder="1"/>
    <xf numFmtId="0" fontId="2" fillId="0" borderId="8" xfId="0" applyFont="1" applyFill="1" applyBorder="1" applyAlignment="1">
      <alignment horizontal="center"/>
    </xf>
    <xf numFmtId="0" fontId="1" fillId="0" borderId="0" xfId="0" applyFont="1" applyFill="1" applyBorder="1" applyAlignment="1">
      <alignment horizontal="center"/>
    </xf>
    <xf numFmtId="10" fontId="1" fillId="0" borderId="0" xfId="4" applyNumberFormat="1" applyFont="1" applyFill="1" applyBorder="1"/>
    <xf numFmtId="10" fontId="1" fillId="0" borderId="0" xfId="0" applyNumberFormat="1" applyFont="1" applyFill="1" applyBorder="1"/>
    <xf numFmtId="10" fontId="1" fillId="0" borderId="16" xfId="4" applyNumberFormat="1" applyFont="1" applyFill="1" applyBorder="1"/>
    <xf numFmtId="44" fontId="1" fillId="0" borderId="0" xfId="0" applyNumberFormat="1" applyFont="1" applyFill="1" applyBorder="1"/>
    <xf numFmtId="44" fontId="1" fillId="0" borderId="16" xfId="0" applyNumberFormat="1" applyFont="1" applyFill="1" applyBorder="1"/>
    <xf numFmtId="0" fontId="5" fillId="0" borderId="0" xfId="0" applyFont="1" applyFill="1" applyBorder="1" applyAlignment="1">
      <alignment horizontal="left" indent="5"/>
    </xf>
    <xf numFmtId="0" fontId="3" fillId="0" borderId="16" xfId="1" applyNumberFormat="1" applyFont="1" applyBorder="1"/>
    <xf numFmtId="0" fontId="2" fillId="0" borderId="0" xfId="0" applyFont="1"/>
    <xf numFmtId="0" fontId="5" fillId="0" borderId="0" xfId="0" applyFont="1" applyFill="1"/>
    <xf numFmtId="0" fontId="3" fillId="0" borderId="0" xfId="0" applyFont="1" applyFill="1" applyAlignment="1">
      <alignment horizontal="left" indent="1"/>
    </xf>
    <xf numFmtId="0" fontId="3" fillId="0" borderId="0" xfId="0" quotePrefix="1" applyFont="1" applyFill="1" applyAlignment="1">
      <alignment horizontal="right" indent="1"/>
    </xf>
    <xf numFmtId="0" fontId="3" fillId="0" borderId="0" xfId="0" applyFont="1" applyFill="1" applyAlignment="1">
      <alignment horizontal="right" indent="1"/>
    </xf>
    <xf numFmtId="0" fontId="37" fillId="8" borderId="0" xfId="0" applyFont="1" applyFill="1" applyBorder="1" applyAlignment="1">
      <alignment horizontal="left"/>
    </xf>
    <xf numFmtId="0" fontId="37" fillId="8" borderId="0" xfId="0" applyFont="1" applyFill="1" applyBorder="1" applyAlignment="1"/>
    <xf numFmtId="0" fontId="20" fillId="8" borderId="0" xfId="0" applyFont="1" applyFill="1" applyBorder="1" applyAlignment="1"/>
    <xf numFmtId="0" fontId="37" fillId="8" borderId="0" xfId="0" applyFont="1" applyFill="1" applyBorder="1" applyAlignment="1">
      <alignment wrapText="1"/>
    </xf>
    <xf numFmtId="0" fontId="37" fillId="8" borderId="0" xfId="0" applyFont="1" applyFill="1" applyBorder="1"/>
    <xf numFmtId="169" fontId="3" fillId="0" borderId="23" xfId="0" applyNumberFormat="1" applyFont="1" applyBorder="1"/>
    <xf numFmtId="169" fontId="3" fillId="0" borderId="21" xfId="0" applyNumberFormat="1" applyFont="1" applyBorder="1"/>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0" fillId="0" borderId="0" xfId="0" applyAlignment="1">
      <alignment wrapText="1"/>
    </xf>
    <xf numFmtId="0" fontId="3" fillId="0" borderId="0" xfId="0" applyFont="1" applyFill="1" applyBorder="1" applyAlignment="1">
      <alignment wrapText="1"/>
    </xf>
    <xf numFmtId="0" fontId="3" fillId="0" borderId="7" xfId="0" applyFont="1" applyFill="1" applyBorder="1" applyAlignment="1">
      <alignment wrapText="1"/>
    </xf>
    <xf numFmtId="0" fontId="0" fillId="0" borderId="7" xfId="0" applyBorder="1" applyAlignment="1">
      <alignment wrapText="1"/>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0" fillId="0" borderId="0" xfId="0" applyBorder="1" applyAlignment="1">
      <alignment wrapText="1"/>
    </xf>
    <xf numFmtId="0" fontId="0" fillId="0" borderId="0" xfId="0" applyFont="1" applyBorder="1" applyAlignment="1">
      <alignment horizontal="left" vertical="top" wrapText="1"/>
    </xf>
    <xf numFmtId="0" fontId="1" fillId="0" borderId="0" xfId="0" applyFont="1" applyFill="1" applyBorder="1" applyAlignment="1">
      <alignment vertical="top" wrapText="1"/>
    </xf>
    <xf numFmtId="0" fontId="3" fillId="0" borderId="10" xfId="0" applyFont="1" applyBorder="1" applyAlignment="1">
      <alignment horizontal="center"/>
    </xf>
    <xf numFmtId="0" fontId="2" fillId="0" borderId="0" xfId="0" applyFont="1" applyFill="1" applyBorder="1" applyAlignment="1">
      <alignment wrapText="1"/>
    </xf>
    <xf numFmtId="0" fontId="3" fillId="0" borderId="0" xfId="0" quotePrefix="1" applyFont="1"/>
    <xf numFmtId="0" fontId="1" fillId="8" borderId="5" xfId="0" applyFont="1" applyFill="1" applyBorder="1"/>
    <xf numFmtId="0" fontId="1" fillId="2" borderId="0" xfId="0" applyFont="1" applyFill="1" applyBorder="1"/>
    <xf numFmtId="0" fontId="3" fillId="8" borderId="0" xfId="0" applyFont="1" applyFill="1" applyBorder="1"/>
    <xf numFmtId="14" fontId="3" fillId="0" borderId="0" xfId="0" applyNumberFormat="1" applyFont="1" applyBorder="1"/>
    <xf numFmtId="0" fontId="3" fillId="0" borderId="0" xfId="0" applyFont="1" applyBorder="1" applyAlignment="1">
      <alignment horizontal="center"/>
    </xf>
    <xf numFmtId="0" fontId="3" fillId="8" borderId="17" xfId="0" applyFont="1" applyFill="1" applyBorder="1"/>
    <xf numFmtId="0" fontId="12" fillId="8" borderId="17" xfId="0" applyFont="1" applyFill="1" applyBorder="1" applyAlignment="1" applyProtection="1">
      <protection locked="0"/>
    </xf>
    <xf numFmtId="0" fontId="13" fillId="8" borderId="17" xfId="0" applyFont="1" applyFill="1" applyBorder="1" applyAlignment="1" applyProtection="1">
      <protection locked="0"/>
    </xf>
    <xf numFmtId="0" fontId="3" fillId="0" borderId="17" xfId="0" applyFont="1" applyBorder="1"/>
    <xf numFmtId="0" fontId="12" fillId="0" borderId="17" xfId="0" applyFont="1" applyBorder="1" applyAlignment="1" applyProtection="1">
      <protection locked="0"/>
    </xf>
    <xf numFmtId="0" fontId="13" fillId="0" borderId="17" xfId="0" applyFont="1" applyBorder="1" applyAlignment="1" applyProtection="1">
      <protection locked="0"/>
    </xf>
    <xf numFmtId="0" fontId="0" fillId="0" borderId="17" xfId="0" applyBorder="1"/>
    <xf numFmtId="0" fontId="1" fillId="0" borderId="0" xfId="0" applyFont="1" applyFill="1" applyBorder="1" applyAlignment="1">
      <alignment horizontal="left" vertical="top" wrapText="1"/>
    </xf>
    <xf numFmtId="0" fontId="0" fillId="0" borderId="0" xfId="0" applyFont="1" applyBorder="1" applyAlignment="1">
      <alignment horizontal="center" vertical="top" wrapText="1"/>
    </xf>
    <xf numFmtId="0" fontId="2" fillId="0" borderId="0" xfId="0" applyFont="1" applyBorder="1" applyAlignment="1">
      <alignment horizontal="center"/>
    </xf>
    <xf numFmtId="0" fontId="24" fillId="8" borderId="0" xfId="0" applyFont="1" applyFill="1" applyBorder="1"/>
    <xf numFmtId="0" fontId="1" fillId="8" borderId="0" xfId="0" applyFont="1" applyFill="1" applyBorder="1"/>
    <xf numFmtId="0" fontId="39" fillId="2" borderId="0" xfId="0" applyFont="1" applyFill="1"/>
    <xf numFmtId="0" fontId="0" fillId="0" borderId="0" xfId="0" applyBorder="1" applyAlignment="1">
      <alignment horizontal="left" indent="2"/>
    </xf>
    <xf numFmtId="0" fontId="3" fillId="0" borderId="23" xfId="0" applyFont="1" applyBorder="1" applyAlignment="1">
      <alignment horizontal="center"/>
    </xf>
    <xf numFmtId="0" fontId="3" fillId="0" borderId="21" xfId="0" applyFont="1" applyBorder="1" applyAlignment="1">
      <alignment horizontal="center"/>
    </xf>
    <xf numFmtId="0" fontId="2" fillId="0" borderId="4" xfId="0" applyFont="1" applyFill="1" applyBorder="1" applyAlignment="1"/>
    <xf numFmtId="0" fontId="2" fillId="0" borderId="5" xfId="0" applyFont="1" applyFill="1" applyBorder="1" applyAlignment="1"/>
    <xf numFmtId="0" fontId="2" fillId="0" borderId="4" xfId="0" applyFont="1" applyFill="1" applyBorder="1" applyAlignment="1">
      <alignment horizontal="center"/>
    </xf>
    <xf numFmtId="0" fontId="2" fillId="0" borderId="5" xfId="0" applyFont="1" applyFill="1" applyBorder="1" applyAlignment="1">
      <alignment horizontal="center"/>
    </xf>
    <xf numFmtId="0" fontId="2" fillId="0" borderId="16" xfId="0" applyFont="1" applyFill="1" applyBorder="1" applyAlignment="1"/>
    <xf numFmtId="0" fontId="0" fillId="0" borderId="16" xfId="0" applyBorder="1" applyAlignment="1"/>
    <xf numFmtId="0" fontId="30" fillId="0" borderId="0" xfId="0" applyFont="1" applyFill="1" applyBorder="1" applyProtection="1"/>
    <xf numFmtId="0" fontId="0" fillId="0" borderId="7" xfId="0" applyFont="1" applyBorder="1" applyAlignment="1">
      <alignment horizontal="left" wrapText="1"/>
    </xf>
    <xf numFmtId="0" fontId="1" fillId="0" borderId="7" xfId="0" applyFont="1" applyFill="1" applyBorder="1" applyAlignment="1">
      <alignment vertical="top" wrapText="1"/>
    </xf>
    <xf numFmtId="0" fontId="1" fillId="0" borderId="7" xfId="0" applyFont="1" applyFill="1" applyBorder="1" applyAlignment="1">
      <alignment horizontal="left" vertical="top" wrapText="1"/>
    </xf>
    <xf numFmtId="0" fontId="0" fillId="0" borderId="2" xfId="0" applyFont="1" applyBorder="1" applyAlignment="1">
      <alignment horizontal="left" wrapText="1"/>
    </xf>
    <xf numFmtId="0" fontId="1" fillId="0" borderId="2" xfId="0" applyFont="1" applyFill="1" applyBorder="1" applyAlignment="1">
      <alignment vertical="top" wrapText="1"/>
    </xf>
    <xf numFmtId="0" fontId="1" fillId="0" borderId="2" xfId="0" applyFont="1" applyFill="1" applyBorder="1" applyAlignment="1">
      <alignment horizontal="left" vertical="top" wrapText="1"/>
    </xf>
    <xf numFmtId="0" fontId="0" fillId="0" borderId="2" xfId="0" applyBorder="1" applyAlignment="1">
      <alignment horizontal="left" indent="2"/>
    </xf>
    <xf numFmtId="0" fontId="3" fillId="0" borderId="2" xfId="0" applyFont="1" applyFill="1" applyBorder="1" applyAlignment="1"/>
    <xf numFmtId="0" fontId="3" fillId="0" borderId="3" xfId="0" applyFont="1" applyFill="1" applyBorder="1" applyAlignment="1"/>
    <xf numFmtId="169" fontId="42" fillId="9" borderId="23" xfId="0" applyNumberFormat="1" applyFont="1" applyFill="1" applyBorder="1"/>
    <xf numFmtId="0" fontId="1" fillId="10" borderId="0" xfId="0" applyFont="1" applyFill="1"/>
    <xf numFmtId="0" fontId="43" fillId="2" borderId="0" xfId="0" applyFont="1" applyFill="1"/>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0" borderId="0" xfId="0" applyFont="1" applyBorder="1" applyAlignment="1">
      <alignment horizontal="center"/>
    </xf>
    <xf numFmtId="0" fontId="3" fillId="0" borderId="18" xfId="0" applyFont="1" applyBorder="1"/>
    <xf numFmtId="0" fontId="0" fillId="0" borderId="0" xfId="0" applyAlignment="1">
      <alignment wrapText="1"/>
    </xf>
    <xf numFmtId="0" fontId="3" fillId="0" borderId="0" xfId="0" applyFont="1" applyBorder="1" applyAlignment="1">
      <alignment horizontal="left" wrapText="1"/>
    </xf>
    <xf numFmtId="0" fontId="1" fillId="8" borderId="0" xfId="0" applyFont="1" applyFill="1" applyBorder="1"/>
    <xf numFmtId="0" fontId="14" fillId="8" borderId="16" xfId="0" applyFont="1" applyFill="1" applyBorder="1" applyAlignment="1"/>
    <xf numFmtId="0" fontId="13" fillId="8" borderId="16" xfId="0" applyFont="1" applyFill="1" applyBorder="1" applyAlignment="1"/>
    <xf numFmtId="0" fontId="0" fillId="0" borderId="7" xfId="0" applyBorder="1" applyAlignment="1">
      <alignment wrapText="1"/>
    </xf>
    <xf numFmtId="0" fontId="11" fillId="0" borderId="0" xfId="0" applyFont="1" applyFill="1" applyBorder="1" applyAlignment="1" applyProtection="1">
      <alignment horizontal="left" wrapText="1"/>
    </xf>
    <xf numFmtId="0" fontId="11" fillId="0" borderId="0" xfId="0" applyFont="1" applyFill="1" applyBorder="1" applyProtection="1"/>
    <xf numFmtId="7" fontId="12" fillId="0" borderId="0" xfId="0" applyNumberFormat="1" applyFont="1" applyFill="1" applyBorder="1" applyAlignment="1" applyProtection="1">
      <protection locked="0"/>
    </xf>
    <xf numFmtId="0" fontId="35" fillId="0" borderId="11" xfId="0" applyFont="1" applyBorder="1" applyAlignment="1">
      <alignment vertical="top" wrapText="1"/>
    </xf>
    <xf numFmtId="0" fontId="35" fillId="0" borderId="17" xfId="0" applyFont="1" applyBorder="1" applyAlignment="1">
      <alignment vertical="top" wrapText="1"/>
    </xf>
    <xf numFmtId="0" fontId="35" fillId="0" borderId="12" xfId="0" applyFont="1" applyBorder="1" applyAlignment="1">
      <alignment vertical="top" wrapText="1"/>
    </xf>
    <xf numFmtId="0" fontId="35" fillId="0" borderId="19" xfId="0" applyFont="1" applyBorder="1" applyAlignment="1">
      <alignment wrapText="1"/>
    </xf>
    <xf numFmtId="0" fontId="35" fillId="0" borderId="0" xfId="0" applyFont="1" applyBorder="1" applyAlignment="1">
      <alignment wrapText="1"/>
    </xf>
    <xf numFmtId="0" fontId="35" fillId="0" borderId="20" xfId="0" applyFont="1" applyBorder="1" applyAlignment="1">
      <alignment wrapText="1"/>
    </xf>
    <xf numFmtId="0" fontId="2" fillId="0" borderId="19" xfId="0" applyFont="1" applyFill="1" applyBorder="1" applyAlignment="1"/>
    <xf numFmtId="0" fontId="0" fillId="0" borderId="20" xfId="0" applyBorder="1" applyAlignment="1"/>
    <xf numFmtId="0" fontId="2" fillId="0" borderId="13" xfId="0" applyFont="1" applyFill="1" applyBorder="1" applyAlignment="1"/>
    <xf numFmtId="0" fontId="0" fillId="0" borderId="14" xfId="0" applyBorder="1" applyAlignment="1"/>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0" borderId="0" xfId="0" applyFont="1" applyBorder="1" applyAlignment="1">
      <alignment horizontal="center"/>
    </xf>
    <xf numFmtId="0" fontId="3" fillId="0" borderId="0" xfId="0" applyFont="1" applyFill="1" applyBorder="1" applyAlignment="1">
      <alignment wrapText="1"/>
    </xf>
    <xf numFmtId="0" fontId="0" fillId="0" borderId="0" xfId="0" applyAlignment="1">
      <alignment wrapText="1"/>
    </xf>
    <xf numFmtId="0" fontId="3" fillId="0" borderId="18" xfId="0" applyFont="1" applyBorder="1"/>
    <xf numFmtId="0" fontId="3" fillId="0" borderId="0" xfId="0" applyFont="1" applyBorder="1" applyAlignment="1">
      <alignment horizontal="left" wrapText="1"/>
    </xf>
    <xf numFmtId="0" fontId="14" fillId="8" borderId="16" xfId="0" applyFont="1" applyFill="1" applyBorder="1" applyAlignment="1"/>
    <xf numFmtId="0" fontId="13" fillId="8" borderId="16" xfId="0" applyFont="1" applyFill="1" applyBorder="1" applyAlignment="1"/>
    <xf numFmtId="0" fontId="1" fillId="8" borderId="0" xfId="0" applyFont="1" applyFill="1" applyBorder="1"/>
    <xf numFmtId="0" fontId="3" fillId="0" borderId="7" xfId="0" applyFont="1" applyFill="1" applyBorder="1" applyAlignment="1">
      <alignment wrapText="1"/>
    </xf>
    <xf numFmtId="0" fontId="0" fillId="0" borderId="7" xfId="0" applyBorder="1" applyAlignment="1">
      <alignment wrapText="1"/>
    </xf>
    <xf numFmtId="0" fontId="40" fillId="0" borderId="0" xfId="0" applyFont="1" applyFill="1" applyBorder="1" applyAlignment="1">
      <alignment horizontal="left" vertical="center" wrapText="1"/>
    </xf>
    <xf numFmtId="0" fontId="2" fillId="0" borderId="0" xfId="0" applyFont="1" applyFill="1" applyBorder="1" applyAlignment="1">
      <alignment horizontal="right"/>
    </xf>
    <xf numFmtId="0" fontId="1" fillId="8" borderId="0" xfId="0" applyFont="1" applyFill="1" applyBorder="1" applyAlignment="1"/>
    <xf numFmtId="0" fontId="3" fillId="0" borderId="2" xfId="0" applyFont="1" applyBorder="1"/>
    <xf numFmtId="0" fontId="3" fillId="10" borderId="0" xfId="0" applyFont="1" applyFill="1" applyBorder="1" applyAlignment="1"/>
    <xf numFmtId="0" fontId="2" fillId="10" borderId="0" xfId="0" applyFont="1" applyFill="1" applyBorder="1" applyAlignment="1">
      <alignment horizontal="center"/>
    </xf>
    <xf numFmtId="0" fontId="2" fillId="10" borderId="0" xfId="0" applyFont="1" applyFill="1" applyBorder="1" applyAlignment="1"/>
    <xf numFmtId="0" fontId="7" fillId="10" borderId="0" xfId="0" applyFont="1" applyFill="1" applyBorder="1" applyAlignment="1">
      <alignment horizontal="right"/>
    </xf>
    <xf numFmtId="0" fontId="2" fillId="0" borderId="2" xfId="0" applyFont="1" applyFill="1" applyBorder="1" applyAlignment="1"/>
    <xf numFmtId="0" fontId="2" fillId="0" borderId="7" xfId="0" applyFont="1" applyFill="1" applyBorder="1" applyAlignment="1"/>
    <xf numFmtId="0" fontId="3" fillId="0" borderId="4" xfId="0" applyFont="1" applyBorder="1" applyAlignment="1">
      <alignment horizontal="center"/>
    </xf>
    <xf numFmtId="0" fontId="3" fillId="10" borderId="0" xfId="0" applyFont="1" applyFill="1" applyBorder="1"/>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1" fillId="8" borderId="0" xfId="0" applyFont="1" applyFill="1" applyBorder="1"/>
    <xf numFmtId="0" fontId="40" fillId="0" borderId="0" xfId="0" applyFont="1" applyFill="1" applyBorder="1" applyAlignment="1">
      <alignment horizontal="left" vertical="center" wrapText="1"/>
    </xf>
    <xf numFmtId="4" fontId="41" fillId="0" borderId="0" xfId="0" applyNumberFormat="1" applyFont="1" applyFill="1" applyBorder="1" applyAlignment="1"/>
    <xf numFmtId="0" fontId="40" fillId="0" borderId="0" xfId="0" applyFont="1" applyFill="1" applyBorder="1" applyAlignment="1">
      <alignment vertical="center"/>
    </xf>
    <xf numFmtId="0" fontId="41" fillId="0" borderId="0" xfId="0" applyFont="1" applyFill="1" applyBorder="1" applyAlignment="1">
      <alignment vertical="center" wrapText="1"/>
    </xf>
    <xf numFmtId="0" fontId="44" fillId="0" borderId="0" xfId="0" applyFont="1" applyFill="1" applyBorder="1" applyAlignment="1">
      <alignment horizontal="left" vertical="center"/>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2" fillId="0" borderId="0" xfId="0" applyFont="1" applyBorder="1" applyAlignment="1">
      <alignment horizontal="center"/>
    </xf>
    <xf numFmtId="0" fontId="3" fillId="0" borderId="0" xfId="0" applyFont="1" applyFill="1" applyBorder="1" applyAlignment="1">
      <alignment wrapText="1"/>
    </xf>
    <xf numFmtId="0" fontId="0" fillId="0" borderId="0" xfId="0" applyAlignment="1">
      <alignment wrapText="1"/>
    </xf>
    <xf numFmtId="0" fontId="3" fillId="0" borderId="0" xfId="0" applyFont="1" applyBorder="1" applyAlignment="1">
      <alignment wrapText="1"/>
    </xf>
    <xf numFmtId="0" fontId="3" fillId="0" borderId="18" xfId="0" applyFont="1" applyBorder="1"/>
    <xf numFmtId="0" fontId="3" fillId="0" borderId="0" xfId="0" applyFont="1" applyBorder="1" applyAlignment="1">
      <alignment horizontal="left" wrapText="1"/>
    </xf>
    <xf numFmtId="0" fontId="14" fillId="8" borderId="16" xfId="0" applyFont="1" applyFill="1" applyBorder="1" applyAlignment="1"/>
    <xf numFmtId="0" fontId="13" fillId="8" borderId="16" xfId="0" applyFont="1" applyFill="1" applyBorder="1" applyAlignment="1"/>
    <xf numFmtId="0" fontId="1" fillId="8" borderId="0" xfId="0" applyFont="1" applyFill="1" applyBorder="1"/>
    <xf numFmtId="0" fontId="3" fillId="0" borderId="7" xfId="0" applyFont="1" applyFill="1" applyBorder="1" applyAlignment="1">
      <alignment wrapText="1"/>
    </xf>
    <xf numFmtId="0" fontId="0" fillId="0" borderId="7" xfId="0" applyBorder="1" applyAlignment="1">
      <alignment wrapText="1"/>
    </xf>
    <xf numFmtId="0" fontId="3" fillId="0" borderId="5" xfId="0" applyFont="1" applyBorder="1" applyAlignment="1"/>
    <xf numFmtId="0" fontId="41" fillId="0" borderId="4" xfId="0" applyFont="1" applyFill="1" applyBorder="1" applyAlignment="1">
      <alignment vertical="center" wrapText="1"/>
    </xf>
    <xf numFmtId="0" fontId="41" fillId="0" borderId="0" xfId="0" applyFont="1" applyFill="1" applyBorder="1" applyAlignment="1">
      <alignment vertical="center"/>
    </xf>
    <xf numFmtId="0" fontId="2" fillId="0" borderId="4" xfId="0" applyFont="1" applyFill="1" applyBorder="1" applyAlignment="1">
      <alignment horizontal="center"/>
    </xf>
    <xf numFmtId="0" fontId="1" fillId="0" borderId="0" xfId="0" applyFont="1" applyFill="1" applyBorder="1" applyAlignment="1">
      <alignment horizontal="left" vertical="top" wrapText="1"/>
    </xf>
    <xf numFmtId="0" fontId="1" fillId="0" borderId="0" xfId="0" applyFont="1" applyFill="1" applyBorder="1" applyAlignment="1">
      <alignment vertical="top" wrapText="1"/>
    </xf>
    <xf numFmtId="0" fontId="15" fillId="0" borderId="0" xfId="0" applyFont="1" applyBorder="1" applyAlignment="1"/>
    <xf numFmtId="0" fontId="3" fillId="0" borderId="0" xfId="0" applyFont="1" applyBorder="1" applyAlignment="1">
      <alignment horizontal="left" vertical="center"/>
    </xf>
    <xf numFmtId="0" fontId="3" fillId="0" borderId="27" xfId="0" applyFont="1" applyFill="1" applyBorder="1" applyAlignment="1"/>
    <xf numFmtId="0" fontId="2" fillId="0" borderId="28" xfId="0" applyFont="1" applyFill="1" applyBorder="1" applyAlignment="1"/>
    <xf numFmtId="4" fontId="41" fillId="0" borderId="28" xfId="0" applyNumberFormat="1" applyFont="1" applyFill="1" applyBorder="1" applyAlignment="1"/>
    <xf numFmtId="4" fontId="11" fillId="0" borderId="28" xfId="0" applyNumberFormat="1" applyFont="1" applyFill="1" applyBorder="1" applyAlignment="1"/>
    <xf numFmtId="0" fontId="2" fillId="0" borderId="30" xfId="0" applyFont="1" applyFill="1" applyBorder="1" applyAlignment="1"/>
    <xf numFmtId="0" fontId="0" fillId="0" borderId="31" xfId="0" applyBorder="1" applyAlignment="1">
      <alignment horizontal="left" indent="2"/>
    </xf>
    <xf numFmtId="0" fontId="3" fillId="0" borderId="32" xfId="0" applyFont="1" applyFill="1" applyBorder="1" applyAlignment="1"/>
    <xf numFmtId="0" fontId="41" fillId="0" borderId="28" xfId="0" applyFont="1" applyFill="1" applyBorder="1" applyAlignment="1">
      <alignment vertical="center" wrapText="1"/>
    </xf>
    <xf numFmtId="0" fontId="3" fillId="0" borderId="30" xfId="0" applyFont="1" applyFill="1" applyBorder="1" applyAlignment="1"/>
    <xf numFmtId="0" fontId="41" fillId="0" borderId="31" xfId="0" applyFont="1" applyFill="1" applyBorder="1" applyAlignment="1">
      <alignment vertical="center"/>
    </xf>
    <xf numFmtId="0" fontId="1" fillId="8" borderId="28" xfId="0" applyFont="1" applyFill="1" applyBorder="1"/>
    <xf numFmtId="0" fontId="11" fillId="0" borderId="0" xfId="0" applyFont="1" applyFill="1" applyBorder="1" applyAlignment="1">
      <alignment horizontal="right" vertical="center"/>
    </xf>
    <xf numFmtId="0" fontId="3" fillId="0" borderId="28" xfId="0" applyFont="1" applyFill="1" applyBorder="1" applyAlignment="1"/>
    <xf numFmtId="4" fontId="11" fillId="8" borderId="28" xfId="0" applyNumberFormat="1" applyFont="1" applyFill="1" applyBorder="1" applyAlignment="1">
      <alignment horizontal="right"/>
    </xf>
    <xf numFmtId="0" fontId="11" fillId="0" borderId="0" xfId="0" applyFont="1" applyFill="1" applyBorder="1" applyAlignment="1">
      <alignment horizontal="left" vertical="center"/>
    </xf>
    <xf numFmtId="4" fontId="41" fillId="0" borderId="30" xfId="0" applyNumberFormat="1" applyFont="1" applyFill="1" applyBorder="1" applyAlignment="1"/>
    <xf numFmtId="4" fontId="41" fillId="0" borderId="32" xfId="0" applyNumberFormat="1" applyFont="1" applyFill="1" applyBorder="1" applyAlignment="1"/>
    <xf numFmtId="0" fontId="2" fillId="0" borderId="4" xfId="0" applyFont="1" applyFill="1" applyBorder="1" applyAlignment="1">
      <alignment horizontal="center"/>
    </xf>
    <xf numFmtId="0" fontId="0" fillId="0" borderId="0" xfId="0" applyFont="1" applyBorder="1" applyAlignment="1">
      <alignment horizontal="center" vertical="top" wrapText="1"/>
    </xf>
    <xf numFmtId="0" fontId="3" fillId="0" borderId="28" xfId="0" applyFont="1" applyFill="1" applyBorder="1" applyAlignment="1">
      <alignment wrapText="1"/>
    </xf>
    <xf numFmtId="0" fontId="3" fillId="0" borderId="28" xfId="0" applyFont="1" applyFill="1" applyBorder="1" applyAlignment="1">
      <alignment horizontal="right"/>
    </xf>
    <xf numFmtId="0" fontId="41" fillId="0" borderId="28" xfId="0" applyFont="1" applyFill="1" applyBorder="1" applyAlignment="1">
      <alignment vertical="center"/>
    </xf>
    <xf numFmtId="0" fontId="41" fillId="0" borderId="0" xfId="0" applyFont="1" applyFill="1" applyBorder="1" applyAlignment="1">
      <alignment horizontal="left" vertical="center" wrapText="1"/>
    </xf>
    <xf numFmtId="0" fontId="22" fillId="8" borderId="0" xfId="0" applyFont="1" applyFill="1"/>
    <xf numFmtId="0" fontId="41" fillId="0" borderId="0" xfId="0" applyFont="1" applyFill="1" applyBorder="1" applyAlignment="1">
      <alignment horizontal="right" vertical="center"/>
    </xf>
    <xf numFmtId="0" fontId="8" fillId="8" borderId="0" xfId="0" applyFont="1" applyFill="1"/>
    <xf numFmtId="0" fontId="39" fillId="10" borderId="0" xfId="0" applyFont="1" applyFill="1"/>
    <xf numFmtId="0" fontId="1" fillId="0" borderId="0" xfId="0" applyFont="1" applyFill="1" applyBorder="1" applyAlignment="1">
      <alignment horizontal="left" vertical="top"/>
    </xf>
    <xf numFmtId="0" fontId="22" fillId="0" borderId="0" xfId="0" applyFont="1" applyFill="1" applyBorder="1" applyAlignment="1">
      <alignment horizontal="left" vertical="top"/>
    </xf>
    <xf numFmtId="0" fontId="2" fillId="0" borderId="27" xfId="0" applyFont="1" applyFill="1" applyBorder="1" applyAlignment="1"/>
    <xf numFmtId="0" fontId="2" fillId="0" borderId="28" xfId="0" applyFont="1" applyFill="1" applyBorder="1" applyAlignment="1">
      <alignment horizontal="right"/>
    </xf>
    <xf numFmtId="0" fontId="40" fillId="0" borderId="32" xfId="0" applyFont="1" applyFill="1" applyBorder="1" applyAlignment="1">
      <alignment vertical="center"/>
    </xf>
    <xf numFmtId="0" fontId="3" fillId="0" borderId="27" xfId="0" applyFont="1" applyFill="1" applyBorder="1" applyAlignment="1">
      <alignment horizontal="right"/>
    </xf>
    <xf numFmtId="4" fontId="11" fillId="0" borderId="28" xfId="0" applyNumberFormat="1" applyFont="1" applyFill="1" applyBorder="1" applyAlignment="1">
      <alignment horizontal="right"/>
    </xf>
    <xf numFmtId="169" fontId="3" fillId="0" borderId="22" xfId="0" applyNumberFormat="1" applyFont="1" applyBorder="1"/>
    <xf numFmtId="0" fontId="3" fillId="0" borderId="0" xfId="0" applyNumberFormat="1" applyFont="1"/>
    <xf numFmtId="0" fontId="45" fillId="2" borderId="0" xfId="0" applyFont="1" applyFill="1"/>
    <xf numFmtId="169" fontId="43" fillId="2" borderId="0" xfId="0" applyNumberFormat="1" applyFont="1" applyFill="1"/>
    <xf numFmtId="0" fontId="46" fillId="10" borderId="0" xfId="0" applyFont="1" applyFill="1" applyBorder="1" applyAlignment="1">
      <alignment horizontal="center"/>
    </xf>
    <xf numFmtId="0" fontId="43" fillId="10" borderId="0" xfId="0" applyFont="1" applyFill="1"/>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xf numFmtId="0" fontId="21" fillId="0" borderId="9" xfId="2" applyFill="1" applyBorder="1" applyAlignment="1" applyProtection="1">
      <alignment vertical="center"/>
      <protection locked="0"/>
    </xf>
    <xf numFmtId="0" fontId="21" fillId="0" borderId="15" xfId="2" applyFill="1" applyBorder="1" applyAlignment="1" applyProtection="1">
      <alignment vertical="center"/>
      <protection locked="0"/>
    </xf>
    <xf numFmtId="0" fontId="21" fillId="0" borderId="10" xfId="2" applyFill="1" applyBorder="1" applyAlignment="1" applyProtection="1">
      <alignment vertical="center"/>
      <protection locked="0"/>
    </xf>
    <xf numFmtId="0" fontId="3" fillId="0" borderId="11" xfId="0" applyFont="1" applyFill="1" applyBorder="1" applyAlignment="1">
      <alignment horizontal="left" vertical="center"/>
    </xf>
    <xf numFmtId="0" fontId="3" fillId="0" borderId="12" xfId="0" applyFont="1" applyFill="1" applyBorder="1" applyAlignment="1">
      <alignment horizontal="left" vertical="center"/>
    </xf>
    <xf numFmtId="0" fontId="3" fillId="0" borderId="13" xfId="0" applyFont="1" applyFill="1" applyBorder="1" applyAlignment="1">
      <alignment horizontal="left" vertical="center"/>
    </xf>
    <xf numFmtId="0" fontId="3" fillId="0" borderId="14" xfId="0" applyFont="1" applyFill="1" applyBorder="1" applyAlignment="1">
      <alignment horizontal="left" vertical="center"/>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12" fillId="0" borderId="9" xfId="0" applyFont="1" applyFill="1" applyBorder="1" applyAlignment="1" applyProtection="1">
      <alignment vertical="center"/>
      <protection locked="0"/>
    </xf>
    <xf numFmtId="0" fontId="12" fillId="0" borderId="15" xfId="0" applyFont="1" applyFill="1" applyBorder="1" applyAlignment="1" applyProtection="1">
      <alignment vertical="center"/>
      <protection locked="0"/>
    </xf>
    <xf numFmtId="0" fontId="12" fillId="0" borderId="10" xfId="0" applyFont="1" applyFill="1" applyBorder="1" applyAlignment="1" applyProtection="1">
      <alignment vertical="center"/>
      <protection locked="0"/>
    </xf>
    <xf numFmtId="0" fontId="12" fillId="0" borderId="9" xfId="0" applyFont="1" applyFill="1" applyBorder="1" applyAlignment="1" applyProtection="1">
      <alignment horizontal="left" vertical="center"/>
      <protection locked="0"/>
    </xf>
    <xf numFmtId="0" fontId="12" fillId="0" borderId="15" xfId="0" applyFont="1" applyFill="1" applyBorder="1" applyAlignment="1" applyProtection="1">
      <alignment horizontal="left" vertical="center"/>
      <protection locked="0"/>
    </xf>
    <xf numFmtId="0" fontId="12" fillId="0" borderId="10" xfId="0" applyFont="1" applyFill="1" applyBorder="1" applyAlignment="1" applyProtection="1">
      <alignment horizontal="left" vertical="center"/>
      <protection locked="0"/>
    </xf>
    <xf numFmtId="0" fontId="15" fillId="8" borderId="0" xfId="0" applyFont="1" applyFill="1" applyBorder="1"/>
    <xf numFmtId="0" fontId="3" fillId="8" borderId="0" xfId="0" applyFont="1" applyFill="1" applyBorder="1"/>
    <xf numFmtId="0" fontId="11" fillId="0" borderId="16" xfId="0" applyFont="1" applyFill="1" applyBorder="1" applyAlignment="1" applyProtection="1">
      <alignment horizontal="left"/>
    </xf>
    <xf numFmtId="0" fontId="0" fillId="0" borderId="11" xfId="0" applyFont="1" applyBorder="1" applyAlignment="1">
      <alignment horizontal="left" vertical="top" wrapText="1"/>
    </xf>
    <xf numFmtId="0" fontId="0" fillId="0" borderId="17" xfId="0" applyBorder="1" applyAlignment="1">
      <alignment vertical="top" wrapText="1"/>
    </xf>
    <xf numFmtId="0" fontId="0" fillId="0" borderId="17" xfId="0" applyBorder="1" applyAlignment="1">
      <alignment wrapText="1"/>
    </xf>
    <xf numFmtId="0" fontId="0" fillId="0" borderId="12" xfId="0" applyBorder="1" applyAlignment="1">
      <alignment wrapText="1"/>
    </xf>
    <xf numFmtId="0" fontId="0" fillId="0" borderId="19" xfId="0" applyBorder="1" applyAlignment="1">
      <alignment vertical="top" wrapText="1"/>
    </xf>
    <xf numFmtId="0" fontId="0" fillId="0" borderId="0" xfId="0" applyBorder="1" applyAlignment="1">
      <alignment vertical="top" wrapText="1"/>
    </xf>
    <xf numFmtId="0" fontId="0" fillId="0" borderId="0" xfId="0" applyBorder="1" applyAlignment="1">
      <alignment wrapText="1"/>
    </xf>
    <xf numFmtId="0" fontId="0" fillId="0" borderId="20" xfId="0" applyBorder="1" applyAlignment="1">
      <alignment wrapText="1"/>
    </xf>
    <xf numFmtId="0" fontId="0" fillId="0" borderId="13" xfId="0" applyBorder="1" applyAlignment="1">
      <alignment vertical="top" wrapText="1"/>
    </xf>
    <xf numFmtId="0" fontId="0" fillId="0" borderId="16" xfId="0" applyBorder="1" applyAlignment="1">
      <alignment vertical="top" wrapText="1"/>
    </xf>
    <xf numFmtId="0" fontId="0" fillId="0" borderId="16" xfId="0" applyBorder="1" applyAlignment="1">
      <alignment wrapText="1"/>
    </xf>
    <xf numFmtId="0" fontId="0" fillId="0" borderId="14" xfId="0" applyBorder="1" applyAlignment="1">
      <alignment wrapText="1"/>
    </xf>
    <xf numFmtId="0" fontId="0" fillId="0" borderId="17" xfId="0" applyFont="1" applyBorder="1" applyAlignment="1">
      <alignment horizontal="left" vertical="top" wrapText="1"/>
    </xf>
    <xf numFmtId="0" fontId="0" fillId="0" borderId="19" xfId="0" applyFont="1" applyBorder="1" applyAlignment="1">
      <alignment horizontal="left" vertical="top" wrapText="1"/>
    </xf>
    <xf numFmtId="0" fontId="0" fillId="0" borderId="0" xfId="0" applyFont="1" applyBorder="1" applyAlignment="1">
      <alignment horizontal="left" vertical="top" wrapText="1"/>
    </xf>
    <xf numFmtId="0" fontId="0" fillId="0" borderId="13" xfId="0" applyFont="1" applyBorder="1" applyAlignment="1">
      <alignment horizontal="left" vertical="top" wrapText="1"/>
    </xf>
    <xf numFmtId="0" fontId="0" fillId="0" borderId="16" xfId="0" applyFont="1" applyBorder="1" applyAlignment="1">
      <alignment horizontal="left" vertical="top" wrapText="1"/>
    </xf>
    <xf numFmtId="0" fontId="0" fillId="0" borderId="11" xfId="0" applyFont="1" applyBorder="1" applyAlignment="1">
      <alignment horizontal="center" vertical="top" wrapText="1"/>
    </xf>
    <xf numFmtId="0" fontId="0" fillId="0" borderId="17" xfId="0" applyFont="1" applyBorder="1" applyAlignment="1">
      <alignment horizontal="center" vertical="top" wrapText="1"/>
    </xf>
    <xf numFmtId="0" fontId="0" fillId="0" borderId="12" xfId="0" applyFont="1" applyBorder="1" applyAlignment="1">
      <alignment horizontal="center" vertical="top" wrapText="1"/>
    </xf>
    <xf numFmtId="0" fontId="0" fillId="0" borderId="19" xfId="0" applyFont="1" applyBorder="1" applyAlignment="1">
      <alignment horizontal="center" vertical="top" wrapText="1"/>
    </xf>
    <xf numFmtId="0" fontId="0" fillId="0" borderId="0" xfId="0" applyFont="1" applyBorder="1" applyAlignment="1">
      <alignment horizontal="center" vertical="top" wrapText="1"/>
    </xf>
    <xf numFmtId="0" fontId="0" fillId="0" borderId="20" xfId="0" applyFont="1" applyBorder="1" applyAlignment="1">
      <alignment horizontal="center" vertical="top" wrapText="1"/>
    </xf>
    <xf numFmtId="0" fontId="0" fillId="0" borderId="13" xfId="0" applyFont="1" applyBorder="1" applyAlignment="1">
      <alignment horizontal="center" vertical="top" wrapText="1"/>
    </xf>
    <xf numFmtId="0" fontId="0" fillId="0" borderId="16" xfId="0" applyFont="1" applyBorder="1" applyAlignment="1">
      <alignment horizontal="center" vertical="top" wrapText="1"/>
    </xf>
    <xf numFmtId="0" fontId="0" fillId="0" borderId="14" xfId="0" applyFont="1" applyBorder="1" applyAlignment="1">
      <alignment horizontal="center" vertical="top" wrapText="1"/>
    </xf>
    <xf numFmtId="0" fontId="2" fillId="0" borderId="0" xfId="0" applyFont="1" applyFill="1" applyBorder="1" applyAlignment="1">
      <alignment horizontal="left" wrapText="1"/>
    </xf>
    <xf numFmtId="0" fontId="2" fillId="0" borderId="16" xfId="0" applyFont="1" applyFill="1" applyBorder="1" applyAlignment="1">
      <alignment horizontal="left" wrapText="1"/>
    </xf>
    <xf numFmtId="0" fontId="36" fillId="0" borderId="4" xfId="0" applyFont="1" applyFill="1" applyBorder="1" applyAlignment="1">
      <alignment horizontal="center"/>
    </xf>
    <xf numFmtId="0" fontId="36" fillId="0" borderId="0" xfId="0" applyFont="1" applyFill="1" applyBorder="1" applyAlignment="1">
      <alignment horizontal="center"/>
    </xf>
    <xf numFmtId="0" fontId="36" fillId="0" borderId="5" xfId="0" applyFont="1" applyFill="1" applyBorder="1" applyAlignment="1">
      <alignment horizontal="center"/>
    </xf>
    <xf numFmtId="0" fontId="2" fillId="3" borderId="9" xfId="0" applyFont="1" applyFill="1" applyBorder="1" applyAlignment="1">
      <alignment horizontal="center"/>
    </xf>
    <xf numFmtId="0" fontId="2" fillId="3" borderId="15" xfId="0" applyFont="1" applyFill="1" applyBorder="1" applyAlignment="1">
      <alignment horizontal="center"/>
    </xf>
    <xf numFmtId="0" fontId="2" fillId="3" borderId="10" xfId="0" applyFont="1" applyFill="1" applyBorder="1" applyAlignment="1">
      <alignment horizontal="center"/>
    </xf>
    <xf numFmtId="0" fontId="15" fillId="0" borderId="16" xfId="0" applyFont="1" applyBorder="1" applyAlignment="1">
      <alignment horizontal="center" vertical="top"/>
    </xf>
    <xf numFmtId="0" fontId="2" fillId="0" borderId="0" xfId="0" applyFont="1" applyBorder="1" applyAlignment="1">
      <alignment horizontal="center"/>
    </xf>
    <xf numFmtId="0" fontId="24" fillId="0" borderId="0"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11" fillId="0" borderId="16" xfId="0" applyFont="1" applyFill="1" applyBorder="1" applyAlignment="1" applyProtection="1">
      <alignment horizontal="center"/>
    </xf>
    <xf numFmtId="0" fontId="1" fillId="0" borderId="0" xfId="0" applyFont="1" applyFill="1" applyBorder="1" applyAlignment="1">
      <alignment horizontal="left" vertical="top" wrapText="1"/>
    </xf>
    <xf numFmtId="0" fontId="1" fillId="0" borderId="0" xfId="0" applyFont="1" applyFill="1" applyBorder="1" applyAlignment="1">
      <alignment vertical="top" wrapText="1"/>
    </xf>
    <xf numFmtId="0" fontId="39" fillId="0" borderId="0" xfId="0" applyFont="1" applyFill="1" applyBorder="1" applyAlignment="1">
      <alignment horizontal="left" vertical="top" wrapText="1"/>
    </xf>
    <xf numFmtId="0" fontId="3" fillId="0" borderId="18" xfId="0" applyFont="1" applyFill="1" applyBorder="1" applyAlignment="1">
      <alignment horizontal="center"/>
    </xf>
    <xf numFmtId="0" fontId="3" fillId="0" borderId="18" xfId="0" applyFont="1" applyBorder="1"/>
    <xf numFmtId="0" fontId="12" fillId="0" borderId="16" xfId="0" applyFont="1" applyBorder="1" applyAlignment="1" applyProtection="1">
      <protection locked="0"/>
    </xf>
    <xf numFmtId="0" fontId="13" fillId="0" borderId="16" xfId="0" applyFont="1" applyBorder="1" applyAlignment="1" applyProtection="1">
      <protection locked="0"/>
    </xf>
    <xf numFmtId="0" fontId="2" fillId="0" borderId="0" xfId="0" applyFont="1" applyFill="1" applyBorder="1" applyAlignment="1">
      <alignment horizontal="left" vertical="center" wrapText="1"/>
    </xf>
    <xf numFmtId="0" fontId="2" fillId="0" borderId="1" xfId="0" applyFont="1" applyFill="1" applyBorder="1" applyAlignment="1">
      <alignment horizontal="left" wrapText="1"/>
    </xf>
    <xf numFmtId="0" fontId="2" fillId="0" borderId="2" xfId="0" applyFont="1" applyFill="1" applyBorder="1" applyAlignment="1">
      <alignment horizontal="left" wrapText="1"/>
    </xf>
    <xf numFmtId="0" fontId="2" fillId="0" borderId="3" xfId="0" applyFont="1" applyFill="1" applyBorder="1" applyAlignment="1">
      <alignment horizontal="left" wrapText="1"/>
    </xf>
    <xf numFmtId="0" fontId="2" fillId="0" borderId="6" xfId="0" applyFont="1" applyFill="1" applyBorder="1" applyAlignment="1">
      <alignment horizontal="left" wrapText="1"/>
    </xf>
    <xf numFmtId="0" fontId="2" fillId="0" borderId="7" xfId="0" applyFont="1" applyFill="1" applyBorder="1" applyAlignment="1">
      <alignment horizontal="left" wrapText="1"/>
    </xf>
    <xf numFmtId="0" fontId="2" fillId="0" borderId="8" xfId="0" applyFont="1" applyFill="1" applyBorder="1" applyAlignment="1">
      <alignment horizontal="left" wrapText="1"/>
    </xf>
    <xf numFmtId="0" fontId="18" fillId="0" borderId="0" xfId="0" applyFont="1" applyFill="1" applyBorder="1" applyAlignment="1">
      <alignment horizontal="left" vertical="top" wrapText="1"/>
    </xf>
    <xf numFmtId="0" fontId="18" fillId="0" borderId="16" xfId="0" applyFont="1" applyFill="1" applyBorder="1" applyAlignment="1">
      <alignment horizontal="left" vertical="top" wrapText="1"/>
    </xf>
    <xf numFmtId="0" fontId="3" fillId="0" borderId="0" xfId="0" applyFont="1" applyFill="1" applyBorder="1" applyAlignment="1">
      <alignment wrapText="1"/>
    </xf>
    <xf numFmtId="0" fontId="0" fillId="0" borderId="0" xfId="0" applyAlignment="1">
      <alignment wrapText="1"/>
    </xf>
    <xf numFmtId="0" fontId="1" fillId="0" borderId="18" xfId="0" applyFont="1" applyFill="1" applyBorder="1" applyAlignment="1">
      <alignment horizontal="center" wrapText="1"/>
    </xf>
    <xf numFmtId="0" fontId="1" fillId="0" borderId="18" xfId="0" applyFont="1" applyFill="1" applyBorder="1" applyAlignment="1">
      <alignment horizontal="center"/>
    </xf>
    <xf numFmtId="0" fontId="24" fillId="0" borderId="9" xfId="0" applyFont="1" applyFill="1" applyBorder="1" applyAlignment="1">
      <alignment horizontal="left"/>
    </xf>
    <xf numFmtId="0" fontId="24" fillId="0" borderId="15" xfId="0" applyFont="1" applyFill="1" applyBorder="1" applyAlignment="1">
      <alignment horizontal="left"/>
    </xf>
    <xf numFmtId="0" fontId="24" fillId="0" borderId="10" xfId="0" applyFont="1" applyFill="1" applyBorder="1" applyAlignment="1">
      <alignment horizontal="left"/>
    </xf>
    <xf numFmtId="0" fontId="12" fillId="0" borderId="16" xfId="0" applyFont="1" applyFill="1" applyBorder="1" applyAlignment="1" applyProtection="1">
      <protection locked="0"/>
    </xf>
    <xf numFmtId="0" fontId="13" fillId="0" borderId="16" xfId="0" applyFont="1" applyFill="1" applyBorder="1" applyAlignment="1" applyProtection="1">
      <protection locked="0"/>
    </xf>
    <xf numFmtId="0" fontId="24" fillId="5" borderId="13" xfId="0" applyFont="1" applyFill="1" applyBorder="1" applyAlignment="1">
      <alignment horizontal="left" wrapText="1"/>
    </xf>
    <xf numFmtId="0" fontId="24" fillId="5" borderId="16" xfId="0" applyFont="1" applyFill="1" applyBorder="1" applyAlignment="1">
      <alignment horizontal="left" wrapText="1"/>
    </xf>
    <xf numFmtId="0" fontId="24" fillId="5" borderId="14" xfId="0" applyFont="1" applyFill="1" applyBorder="1" applyAlignment="1">
      <alignment horizontal="left" wrapText="1"/>
    </xf>
    <xf numFmtId="0" fontId="0" fillId="0" borderId="12" xfId="0" applyBorder="1" applyAlignment="1">
      <alignment vertical="top" wrapText="1"/>
    </xf>
    <xf numFmtId="0" fontId="0" fillId="0" borderId="20" xfId="0" applyBorder="1" applyAlignment="1">
      <alignment vertical="top" wrapText="1"/>
    </xf>
    <xf numFmtId="0" fontId="0" fillId="0" borderId="14" xfId="0" applyBorder="1" applyAlignment="1">
      <alignment vertical="top" wrapText="1"/>
    </xf>
    <xf numFmtId="0" fontId="7" fillId="0" borderId="0" xfId="0" applyFont="1" applyFill="1" applyBorder="1" applyAlignment="1">
      <alignment horizontal="center"/>
    </xf>
    <xf numFmtId="0" fontId="2" fillId="0" borderId="16" xfId="0" applyFont="1" applyFill="1" applyBorder="1" applyAlignment="1">
      <alignment horizontal="left"/>
    </xf>
    <xf numFmtId="0" fontId="3" fillId="0" borderId="11" xfId="0" applyFont="1" applyBorder="1" applyAlignment="1">
      <alignment horizontal="center"/>
    </xf>
    <xf numFmtId="0" fontId="3" fillId="0" borderId="12" xfId="0" applyFont="1" applyBorder="1" applyAlignment="1">
      <alignment horizontal="center"/>
    </xf>
    <xf numFmtId="0" fontId="3" fillId="0" borderId="13" xfId="0" applyFont="1" applyBorder="1" applyAlignment="1">
      <alignment horizontal="center"/>
    </xf>
    <xf numFmtId="0" fontId="3" fillId="0" borderId="14" xfId="0" applyFont="1" applyBorder="1" applyAlignment="1">
      <alignment horizont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1" xfId="0" applyFont="1" applyFill="1" applyBorder="1" applyAlignment="1">
      <alignment horizontal="left" vertical="center" wrapText="1" indent="2"/>
    </xf>
    <xf numFmtId="0" fontId="0" fillId="0" borderId="12" xfId="0" applyBorder="1" applyAlignment="1">
      <alignment horizontal="left" vertical="center" wrapText="1" indent="2"/>
    </xf>
    <xf numFmtId="0" fontId="0" fillId="0" borderId="19" xfId="0" applyBorder="1" applyAlignment="1">
      <alignment horizontal="left" vertical="center" wrapText="1" indent="2"/>
    </xf>
    <xf numFmtId="0" fontId="0" fillId="0" borderId="20" xfId="0" applyBorder="1" applyAlignment="1">
      <alignment horizontal="left" vertical="center" wrapText="1" indent="2"/>
    </xf>
    <xf numFmtId="0" fontId="0" fillId="0" borderId="13" xfId="0" applyBorder="1" applyAlignment="1">
      <alignment horizontal="left" vertical="center" wrapText="1" indent="2"/>
    </xf>
    <xf numFmtId="0" fontId="0" fillId="0" borderId="14" xfId="0" applyBorder="1" applyAlignment="1">
      <alignment horizontal="left" vertical="center" wrapText="1" indent="2"/>
    </xf>
    <xf numFmtId="0" fontId="12" fillId="0" borderId="9" xfId="0" applyFont="1" applyBorder="1" applyAlignment="1" applyProtection="1">
      <alignment horizontal="left" indent="1"/>
      <protection locked="0"/>
    </xf>
    <xf numFmtId="0" fontId="13" fillId="0" borderId="15" xfId="0" applyFont="1" applyBorder="1" applyAlignment="1" applyProtection="1">
      <alignment horizontal="left" indent="1"/>
      <protection locked="0"/>
    </xf>
    <xf numFmtId="0" fontId="13" fillId="0" borderId="10" xfId="0" applyFont="1" applyBorder="1" applyAlignment="1" applyProtection="1">
      <alignment horizontal="left" indent="1"/>
      <protection locked="0"/>
    </xf>
    <xf numFmtId="0" fontId="3" fillId="0" borderId="0" xfId="0" applyFont="1" applyBorder="1" applyAlignment="1">
      <alignment wrapText="1"/>
    </xf>
    <xf numFmtId="0" fontId="25" fillId="0" borderId="0" xfId="0" applyFont="1" applyFill="1" applyBorder="1" applyAlignment="1">
      <alignment horizontal="center" vertical="center"/>
    </xf>
    <xf numFmtId="0" fontId="3" fillId="0" borderId="0" xfId="0" applyFont="1" applyBorder="1" applyAlignment="1">
      <alignment horizontal="left" wrapText="1"/>
    </xf>
    <xf numFmtId="0" fontId="3" fillId="0" borderId="16" xfId="0" applyFont="1" applyFill="1" applyBorder="1" applyAlignment="1"/>
    <xf numFmtId="0" fontId="0" fillId="0" borderId="16" xfId="0" applyFont="1" applyFill="1" applyBorder="1" applyAlignment="1"/>
    <xf numFmtId="166" fontId="12" fillId="0" borderId="16" xfId="0" applyNumberFormat="1" applyFont="1" applyBorder="1" applyAlignment="1" applyProtection="1">
      <alignment horizontal="center"/>
      <protection locked="0"/>
    </xf>
    <xf numFmtId="166" fontId="0" fillId="0" borderId="16" xfId="0" applyNumberFormat="1" applyBorder="1" applyAlignment="1" applyProtection="1">
      <protection locked="0"/>
    </xf>
    <xf numFmtId="0" fontId="25" fillId="0" borderId="9" xfId="0" applyFont="1" applyFill="1" applyBorder="1" applyAlignment="1">
      <alignment horizontal="left" wrapText="1"/>
    </xf>
    <xf numFmtId="0" fontId="25" fillId="0" borderId="15" xfId="0" applyFont="1" applyFill="1" applyBorder="1" applyAlignment="1">
      <alignment horizontal="left" wrapText="1"/>
    </xf>
    <xf numFmtId="0" fontId="25" fillId="0" borderId="10" xfId="0" applyFont="1" applyFill="1" applyBorder="1" applyAlignment="1">
      <alignment horizontal="left" wrapText="1"/>
    </xf>
    <xf numFmtId="166" fontId="11" fillId="0" borderId="9" xfId="0" applyNumberFormat="1" applyFont="1" applyBorder="1" applyAlignment="1" applyProtection="1">
      <alignment horizontal="center" vertical="center"/>
    </xf>
    <xf numFmtId="166" fontId="27" fillId="0" borderId="10" xfId="0" applyNumberFormat="1" applyFont="1" applyBorder="1" applyAlignment="1" applyProtection="1">
      <alignment horizontal="center" vertical="center"/>
    </xf>
    <xf numFmtId="0" fontId="25" fillId="0" borderId="0" xfId="0" applyFont="1" applyBorder="1" applyAlignment="1">
      <alignment horizontal="left" wrapText="1"/>
    </xf>
    <xf numFmtId="0" fontId="16" fillId="2" borderId="4" xfId="0" applyFont="1" applyFill="1" applyBorder="1" applyAlignment="1">
      <alignment horizontal="left" vertical="top" wrapText="1"/>
    </xf>
    <xf numFmtId="0" fontId="16" fillId="2" borderId="0" xfId="0" applyFont="1" applyFill="1" applyBorder="1" applyAlignment="1">
      <alignment horizontal="left" vertical="top" wrapText="1"/>
    </xf>
    <xf numFmtId="0" fontId="0" fillId="0" borderId="0" xfId="0" applyFill="1" applyBorder="1" applyAlignment="1">
      <alignment wrapText="1"/>
    </xf>
    <xf numFmtId="0" fontId="1" fillId="0" borderId="0" xfId="0" applyFont="1" applyBorder="1" applyAlignment="1">
      <alignment horizontal="left" wrapText="1"/>
    </xf>
    <xf numFmtId="0" fontId="3" fillId="0" borderId="9" xfId="0" applyFont="1" applyBorder="1" applyAlignment="1">
      <alignment horizontal="center"/>
    </xf>
    <xf numFmtId="0" fontId="3" fillId="0" borderId="15" xfId="0" applyFont="1" applyBorder="1" applyAlignment="1">
      <alignment horizontal="center"/>
    </xf>
    <xf numFmtId="0" fontId="3" fillId="0" borderId="10" xfId="0" applyFont="1" applyBorder="1" applyAlignment="1">
      <alignment horizontal="center"/>
    </xf>
    <xf numFmtId="165" fontId="12" fillId="0" borderId="9" xfId="0" applyNumberFormat="1" applyFont="1" applyBorder="1" applyAlignment="1" applyProtection="1">
      <alignment horizontal="left" indent="1"/>
      <protection locked="0"/>
    </xf>
    <xf numFmtId="165" fontId="13" fillId="0" borderId="10" xfId="0" applyNumberFormat="1" applyFont="1" applyBorder="1" applyAlignment="1" applyProtection="1">
      <alignment horizontal="left" indent="1"/>
      <protection locked="0"/>
    </xf>
    <xf numFmtId="0" fontId="2" fillId="0" borderId="4" xfId="0" applyFont="1" applyFill="1" applyBorder="1" applyAlignment="1">
      <alignment horizontal="left" wrapText="1"/>
    </xf>
    <xf numFmtId="0" fontId="2" fillId="0" borderId="4" xfId="0" applyFont="1" applyBorder="1" applyAlignment="1">
      <alignment horizontal="center"/>
    </xf>
    <xf numFmtId="0" fontId="3" fillId="0" borderId="11" xfId="0" applyFont="1" applyBorder="1" applyAlignment="1">
      <alignment horizontal="left" wrapText="1"/>
    </xf>
    <xf numFmtId="0" fontId="3" fillId="0" borderId="17" xfId="0" applyFont="1" applyBorder="1" applyAlignment="1">
      <alignment horizontal="left" wrapText="1"/>
    </xf>
    <xf numFmtId="0" fontId="3" fillId="0" borderId="12" xfId="0" applyFont="1" applyBorder="1" applyAlignment="1">
      <alignment horizontal="left" wrapText="1"/>
    </xf>
    <xf numFmtId="0" fontId="3" fillId="0" borderId="19" xfId="0" applyFont="1" applyBorder="1" applyAlignment="1">
      <alignment horizontal="left" wrapText="1"/>
    </xf>
    <xf numFmtId="0" fontId="3" fillId="0" borderId="20" xfId="0" applyFont="1" applyBorder="1" applyAlignment="1">
      <alignment horizontal="left" wrapText="1"/>
    </xf>
    <xf numFmtId="0" fontId="3" fillId="0" borderId="13" xfId="0" applyFont="1" applyBorder="1" applyAlignment="1">
      <alignment horizontal="left" wrapText="1"/>
    </xf>
    <xf numFmtId="0" fontId="3" fillId="0" borderId="16" xfId="0" applyFont="1" applyBorder="1" applyAlignment="1">
      <alignment horizontal="left" wrapText="1"/>
    </xf>
    <xf numFmtId="0" fontId="3" fillId="0" borderId="14" xfId="0" applyFont="1" applyBorder="1" applyAlignment="1">
      <alignment horizontal="left" wrapText="1"/>
    </xf>
    <xf numFmtId="0" fontId="14" fillId="8" borderId="16" xfId="0" applyFont="1" applyFill="1" applyBorder="1" applyAlignment="1"/>
    <xf numFmtId="0" fontId="13" fillId="8" borderId="16" xfId="0" applyFont="1" applyFill="1" applyBorder="1" applyAlignment="1"/>
    <xf numFmtId="0" fontId="1" fillId="8" borderId="16" xfId="0" applyFont="1" applyFill="1" applyBorder="1"/>
    <xf numFmtId="0" fontId="1" fillId="8" borderId="0" xfId="0" applyFont="1" applyFill="1" applyBorder="1"/>
    <xf numFmtId="0" fontId="2" fillId="0" borderId="29" xfId="0" applyFont="1" applyFill="1" applyBorder="1" applyAlignment="1">
      <alignment horizontal="center"/>
    </xf>
    <xf numFmtId="0" fontId="2" fillId="0" borderId="16" xfId="0" applyFont="1" applyFill="1" applyBorder="1" applyAlignment="1">
      <alignment horizontal="center"/>
    </xf>
    <xf numFmtId="0" fontId="3" fillId="0" borderId="31" xfId="0" applyFont="1" applyBorder="1" applyAlignment="1">
      <alignment horizontal="left" wrapText="1"/>
    </xf>
    <xf numFmtId="0" fontId="3" fillId="0" borderId="32" xfId="0" applyFont="1" applyBorder="1" applyAlignment="1">
      <alignment horizontal="left" wrapText="1"/>
    </xf>
    <xf numFmtId="0" fontId="3" fillId="0" borderId="33" xfId="0" applyFont="1" applyBorder="1" applyAlignment="1">
      <alignment horizontal="left" wrapText="1"/>
    </xf>
    <xf numFmtId="0" fontId="3" fillId="0" borderId="34" xfId="0" applyFont="1" applyBorder="1" applyAlignment="1">
      <alignment horizontal="left" wrapText="1"/>
    </xf>
    <xf numFmtId="0" fontId="3" fillId="0" borderId="35" xfId="0" applyFont="1" applyBorder="1" applyAlignment="1">
      <alignment horizontal="left" wrapText="1"/>
    </xf>
    <xf numFmtId="0" fontId="3" fillId="0" borderId="7" xfId="0" applyFont="1" applyFill="1" applyBorder="1" applyAlignment="1">
      <alignment wrapText="1"/>
    </xf>
    <xf numFmtId="0" fontId="0" fillId="0" borderId="7" xfId="0" applyBorder="1" applyAlignment="1">
      <alignment wrapText="1"/>
    </xf>
    <xf numFmtId="0" fontId="15" fillId="0" borderId="9" xfId="0" applyFont="1" applyFill="1" applyBorder="1" applyAlignment="1">
      <alignment horizontal="center"/>
    </xf>
    <xf numFmtId="0" fontId="15" fillId="0" borderId="25" xfId="0" applyFont="1" applyFill="1" applyBorder="1" applyAlignment="1">
      <alignment horizontal="center"/>
    </xf>
    <xf numFmtId="169" fontId="15" fillId="0" borderId="19" xfId="0" applyNumberFormat="1" applyFont="1" applyFill="1" applyBorder="1" applyAlignment="1">
      <alignment horizontal="center"/>
    </xf>
    <xf numFmtId="169" fontId="15" fillId="0" borderId="5" xfId="0" applyNumberFormat="1" applyFont="1" applyFill="1" applyBorder="1" applyAlignment="1">
      <alignment horizontal="center"/>
    </xf>
    <xf numFmtId="169" fontId="15" fillId="0" borderId="13" xfId="0" applyNumberFormat="1" applyFont="1" applyFill="1" applyBorder="1" applyAlignment="1">
      <alignment horizontal="center"/>
    </xf>
    <xf numFmtId="169" fontId="15" fillId="0" borderId="24" xfId="0" applyNumberFormat="1" applyFont="1" applyFill="1" applyBorder="1" applyAlignment="1">
      <alignment horizontal="center"/>
    </xf>
    <xf numFmtId="169" fontId="15" fillId="0" borderId="11" xfId="0" applyNumberFormat="1" applyFont="1" applyFill="1" applyBorder="1" applyAlignment="1">
      <alignment horizontal="center"/>
    </xf>
    <xf numFmtId="169" fontId="15" fillId="0" borderId="26" xfId="0" applyNumberFormat="1" applyFont="1" applyFill="1" applyBorder="1" applyAlignment="1">
      <alignment horizontal="center"/>
    </xf>
    <xf numFmtId="0" fontId="15" fillId="0" borderId="31" xfId="0" applyFont="1" applyBorder="1" applyAlignment="1">
      <alignment horizontal="center"/>
    </xf>
    <xf numFmtId="0" fontId="15" fillId="0" borderId="0" xfId="0" applyFont="1" applyBorder="1" applyAlignment="1">
      <alignment horizontal="center"/>
    </xf>
    <xf numFmtId="3" fontId="3" fillId="0" borderId="29" xfId="0" applyNumberFormat="1" applyFont="1" applyFill="1" applyBorder="1" applyAlignment="1">
      <alignment horizontal="center"/>
    </xf>
    <xf numFmtId="0" fontId="2" fillId="0" borderId="0" xfId="0" applyFont="1" applyFill="1" applyBorder="1" applyAlignment="1">
      <alignment horizontal="left" vertical="top" wrapText="1"/>
    </xf>
    <xf numFmtId="0" fontId="3" fillId="0" borderId="16" xfId="0" applyFont="1" applyFill="1" applyBorder="1" applyAlignment="1">
      <alignment horizontal="center"/>
    </xf>
    <xf numFmtId="0" fontId="3" fillId="0" borderId="24" xfId="0" applyFont="1" applyFill="1" applyBorder="1" applyAlignment="1">
      <alignment horizontal="center"/>
    </xf>
    <xf numFmtId="0" fontId="3" fillId="0" borderId="0" xfId="0" applyFont="1" applyBorder="1" applyAlignment="1">
      <alignment horizontal="left" vertical="top" wrapText="1"/>
    </xf>
    <xf numFmtId="1" fontId="2" fillId="0" borderId="29" xfId="0" applyNumberFormat="1" applyFont="1" applyFill="1" applyBorder="1" applyAlignment="1">
      <alignment horizontal="center"/>
    </xf>
    <xf numFmtId="3" fontId="11" fillId="0" borderId="29" xfId="0" applyNumberFormat="1" applyFont="1" applyFill="1" applyBorder="1" applyAlignment="1">
      <alignment horizontal="center" vertical="center"/>
    </xf>
    <xf numFmtId="3" fontId="11" fillId="0" borderId="15" xfId="0" applyNumberFormat="1" applyFont="1" applyFill="1" applyBorder="1" applyAlignment="1">
      <alignment horizontal="center" vertical="center" wrapText="1"/>
    </xf>
    <xf numFmtId="0" fontId="41" fillId="0" borderId="15" xfId="0" applyFont="1" applyFill="1" applyBorder="1" applyAlignment="1">
      <alignment horizontal="center" vertical="center" wrapText="1"/>
    </xf>
    <xf numFmtId="3" fontId="3" fillId="0" borderId="15" xfId="0" applyNumberFormat="1" applyFont="1" applyFill="1" applyBorder="1" applyAlignment="1">
      <alignment horizontal="center"/>
    </xf>
    <xf numFmtId="3" fontId="2" fillId="0" borderId="15" xfId="0" applyNumberFormat="1" applyFont="1" applyFill="1" applyBorder="1" applyAlignment="1">
      <alignment horizontal="center"/>
    </xf>
    <xf numFmtId="0" fontId="4" fillId="0" borderId="0" xfId="0" applyFont="1" applyBorder="1" applyAlignment="1">
      <alignment wrapText="1"/>
    </xf>
    <xf numFmtId="0" fontId="2" fillId="0" borderId="16" xfId="0" applyFont="1" applyFill="1" applyBorder="1" applyAlignment="1"/>
    <xf numFmtId="0" fontId="0" fillId="0" borderId="16" xfId="0" applyBorder="1" applyAlignment="1"/>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0" fillId="0" borderId="21" xfId="0" applyBorder="1" applyAlignment="1"/>
    <xf numFmtId="0" fontId="1" fillId="0" borderId="0" xfId="0" applyFont="1" applyFill="1" applyAlignment="1">
      <alignment horizontal="left" wrapText="1"/>
    </xf>
    <xf numFmtId="0" fontId="25" fillId="0" borderId="0" xfId="0" applyFont="1" applyFill="1" applyBorder="1" applyAlignment="1">
      <alignment horizontal="center" vertical="top" wrapText="1"/>
    </xf>
    <xf numFmtId="0" fontId="11" fillId="0" borderId="0" xfId="0" applyFont="1" applyFill="1" applyBorder="1" applyAlignment="1" applyProtection="1">
      <alignment horizontal="left" wrapText="1"/>
    </xf>
    <xf numFmtId="0" fontId="11" fillId="0" borderId="11" xfId="0" applyFont="1" applyFill="1" applyBorder="1" applyAlignment="1" applyProtection="1">
      <alignment horizontal="left" wrapText="1"/>
    </xf>
    <xf numFmtId="0" fontId="11" fillId="0" borderId="17" xfId="0" applyFont="1" applyFill="1" applyBorder="1" applyAlignment="1" applyProtection="1">
      <alignment horizontal="left" wrapText="1"/>
    </xf>
    <xf numFmtId="0" fontId="11" fillId="0" borderId="12" xfId="0" applyFont="1" applyFill="1" applyBorder="1" applyAlignment="1" applyProtection="1">
      <alignment horizontal="left" wrapText="1"/>
    </xf>
    <xf numFmtId="0" fontId="11" fillId="0" borderId="19" xfId="0" applyFont="1" applyFill="1" applyBorder="1" applyAlignment="1" applyProtection="1">
      <alignment horizontal="left" wrapText="1"/>
    </xf>
    <xf numFmtId="0" fontId="11" fillId="0" borderId="20" xfId="0" applyFont="1" applyFill="1" applyBorder="1" applyAlignment="1" applyProtection="1">
      <alignment horizontal="left" wrapText="1"/>
    </xf>
    <xf numFmtId="0" fontId="11" fillId="0" borderId="13" xfId="0" applyFont="1" applyFill="1" applyBorder="1" applyAlignment="1" applyProtection="1">
      <alignment horizontal="left" wrapText="1"/>
    </xf>
    <xf numFmtId="0" fontId="11" fillId="0" borderId="16" xfId="0" applyFont="1" applyFill="1" applyBorder="1" applyAlignment="1" applyProtection="1">
      <alignment horizontal="left" wrapText="1"/>
    </xf>
    <xf numFmtId="0" fontId="11" fillId="0" borderId="14" xfId="0" applyFont="1" applyFill="1" applyBorder="1" applyAlignment="1" applyProtection="1">
      <alignment horizontal="left" wrapText="1"/>
    </xf>
    <xf numFmtId="0" fontId="33" fillId="0" borderId="0" xfId="0" applyFont="1" applyFill="1" applyBorder="1" applyProtection="1"/>
    <xf numFmtId="0" fontId="11" fillId="0" borderId="0" xfId="0" applyFont="1" applyFill="1" applyBorder="1" applyProtection="1"/>
    <xf numFmtId="0" fontId="3" fillId="0" borderId="16" xfId="0" applyFont="1" applyFill="1" applyBorder="1" applyAlignment="1" applyProtection="1"/>
    <xf numFmtId="0" fontId="0" fillId="0" borderId="16" xfId="0" applyFont="1" applyFill="1" applyBorder="1" applyAlignment="1" applyProtection="1"/>
    <xf numFmtId="0" fontId="28" fillId="0" borderId="0" xfId="0" applyFont="1" applyFill="1" applyBorder="1" applyAlignment="1" applyProtection="1">
      <alignment wrapText="1"/>
    </xf>
    <xf numFmtId="0" fontId="0" fillId="0" borderId="0" xfId="0" applyBorder="1" applyAlignment="1" applyProtection="1">
      <alignment wrapText="1"/>
    </xf>
    <xf numFmtId="0" fontId="11" fillId="0" borderId="0" xfId="0" applyFont="1" applyFill="1" applyBorder="1" applyAlignment="1" applyProtection="1">
      <alignment wrapText="1"/>
    </xf>
    <xf numFmtId="0" fontId="0" fillId="0" borderId="0" xfId="0" applyAlignment="1" applyProtection="1">
      <alignment wrapText="1"/>
    </xf>
    <xf numFmtId="0" fontId="2" fillId="0" borderId="4" xfId="0" applyFont="1" applyFill="1" applyBorder="1" applyAlignment="1" applyProtection="1">
      <alignment horizontal="center"/>
    </xf>
    <xf numFmtId="0" fontId="2" fillId="0" borderId="0" xfId="0" applyFont="1" applyFill="1" applyBorder="1" applyAlignment="1" applyProtection="1">
      <alignment horizontal="center"/>
    </xf>
    <xf numFmtId="0" fontId="2" fillId="0" borderId="5" xfId="0" applyFont="1" applyFill="1" applyBorder="1" applyAlignment="1" applyProtection="1">
      <alignment horizontal="center"/>
    </xf>
    <xf numFmtId="0" fontId="2" fillId="0" borderId="16" xfId="0" applyFont="1" applyFill="1" applyBorder="1" applyAlignment="1" applyProtection="1"/>
    <xf numFmtId="0" fontId="0" fillId="0" borderId="16" xfId="0" applyBorder="1" applyAlignment="1" applyProtection="1"/>
    <xf numFmtId="0" fontId="1" fillId="0" borderId="0" xfId="0" applyFont="1" applyFill="1" applyBorder="1" applyAlignment="1" applyProtection="1">
      <alignment wrapText="1"/>
    </xf>
    <xf numFmtId="0" fontId="3" fillId="0" borderId="0" xfId="0" applyFont="1" applyFill="1" applyBorder="1" applyAlignment="1" applyProtection="1">
      <alignment wrapText="1"/>
    </xf>
    <xf numFmtId="0" fontId="1" fillId="0" borderId="16" xfId="0" applyFont="1" applyFill="1" applyBorder="1" applyAlignment="1" applyProtection="1">
      <alignment horizontal="left"/>
    </xf>
    <xf numFmtId="0" fontId="1" fillId="0" borderId="0" xfId="0" applyFont="1" applyFill="1" applyBorder="1" applyAlignment="1" applyProtection="1">
      <alignment horizontal="left" wrapText="1" indent="2"/>
    </xf>
    <xf numFmtId="0" fontId="24" fillId="0" borderId="0" xfId="0" applyFont="1" applyFill="1" applyBorder="1" applyAlignment="1" applyProtection="1">
      <alignment wrapText="1"/>
    </xf>
    <xf numFmtId="0" fontId="23" fillId="7" borderId="16" xfId="0" applyFont="1" applyFill="1" applyBorder="1" applyAlignment="1" applyProtection="1">
      <alignment horizontal="left"/>
      <protection locked="0"/>
    </xf>
    <xf numFmtId="0" fontId="1" fillId="7" borderId="9" xfId="0" applyFont="1" applyFill="1" applyBorder="1" applyAlignment="1" applyProtection="1">
      <alignment horizontal="left"/>
      <protection locked="0"/>
    </xf>
    <xf numFmtId="0" fontId="1" fillId="7" borderId="15" xfId="0" applyFont="1" applyFill="1" applyBorder="1" applyAlignment="1" applyProtection="1">
      <alignment horizontal="left"/>
      <protection locked="0"/>
    </xf>
    <xf numFmtId="0" fontId="1" fillId="7" borderId="10" xfId="0" applyFont="1" applyFill="1" applyBorder="1" applyAlignment="1" applyProtection="1">
      <alignment horizontal="left"/>
      <protection locked="0"/>
    </xf>
    <xf numFmtId="0" fontId="1" fillId="0" borderId="0" xfId="0" applyFont="1" applyFill="1" applyBorder="1" applyAlignment="1" applyProtection="1">
      <alignment horizontal="left" wrapText="1"/>
    </xf>
    <xf numFmtId="0" fontId="1" fillId="7" borderId="11" xfId="0" applyFont="1" applyFill="1" applyBorder="1" applyAlignment="1" applyProtection="1">
      <alignment horizontal="left"/>
      <protection locked="0"/>
    </xf>
    <xf numFmtId="0" fontId="1" fillId="7" borderId="17" xfId="0" applyFont="1" applyFill="1" applyBorder="1" applyAlignment="1" applyProtection="1">
      <alignment horizontal="left"/>
      <protection locked="0"/>
    </xf>
    <xf numFmtId="0" fontId="1" fillId="7" borderId="12" xfId="0" applyFont="1" applyFill="1" applyBorder="1" applyAlignment="1" applyProtection="1">
      <alignment horizontal="left"/>
      <protection locked="0"/>
    </xf>
    <xf numFmtId="0" fontId="1" fillId="0" borderId="9" xfId="0" applyFont="1" applyFill="1" applyBorder="1" applyAlignment="1" applyProtection="1">
      <alignment horizontal="center"/>
    </xf>
    <xf numFmtId="0" fontId="1" fillId="0" borderId="15" xfId="0" applyFont="1" applyFill="1" applyBorder="1" applyAlignment="1" applyProtection="1">
      <alignment horizontal="center"/>
    </xf>
    <xf numFmtId="0" fontId="1" fillId="0" borderId="10" xfId="0" applyFont="1" applyFill="1" applyBorder="1" applyAlignment="1" applyProtection="1">
      <alignment horizontal="center"/>
    </xf>
    <xf numFmtId="0" fontId="1" fillId="0" borderId="0" xfId="0" applyFont="1" applyFill="1" applyBorder="1" applyAlignment="1" applyProtection="1">
      <alignment horizontal="left" vertical="center" wrapText="1"/>
    </xf>
    <xf numFmtId="0" fontId="0" fillId="7" borderId="15" xfId="0" applyFill="1" applyBorder="1" applyAlignment="1" applyProtection="1">
      <alignment horizontal="left"/>
      <protection locked="0"/>
    </xf>
    <xf numFmtId="0" fontId="0" fillId="7" borderId="10" xfId="0" applyFill="1" applyBorder="1" applyAlignment="1" applyProtection="1">
      <alignment horizontal="left"/>
      <protection locked="0"/>
    </xf>
    <xf numFmtId="15" fontId="1" fillId="7" borderId="9" xfId="0" applyNumberFormat="1" applyFont="1" applyFill="1" applyBorder="1" applyAlignment="1" applyProtection="1">
      <alignment horizontal="left"/>
      <protection locked="0"/>
    </xf>
    <xf numFmtId="0" fontId="47" fillId="0" borderId="16" xfId="0" applyFont="1" applyFill="1" applyBorder="1" applyAlignment="1" applyProtection="1">
      <alignment horizontal="left" wrapText="1"/>
    </xf>
  </cellXfs>
  <cellStyles count="5">
    <cellStyle name="Comma" xfId="1" builtinId="3"/>
    <cellStyle name="Currency" xfId="3" builtinId="4"/>
    <cellStyle name="Hyperlink" xfId="2" builtinId="8"/>
    <cellStyle name="Normal" xfId="0" builtinId="0"/>
    <cellStyle name="Percent" xfId="4" builtinId="5"/>
  </cellStyles>
  <dxfs count="48">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B7DEE8"/>
      <color rgb="FF006100"/>
      <color rgb="FFC6EFCE"/>
      <color rgb="FF92D050"/>
      <color rgb="FFB8DFE8"/>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T$13" lockText="1" noThreeD="1"/>
</file>

<file path=xl/ctrlProps/ctrlProp2.xml><?xml version="1.0" encoding="utf-8"?>
<formControlPr xmlns="http://schemas.microsoft.com/office/spreadsheetml/2009/9/main" objectType="CheckBox" fmlaLink="$T$17" lockText="1" noThreeD="1"/>
</file>

<file path=xl/ctrlProps/ctrlProp3.xml><?xml version="1.0" encoding="utf-8"?>
<formControlPr xmlns="http://schemas.microsoft.com/office/spreadsheetml/2009/9/main" objectType="CheckBox" fmlaLink="$T$21" lockText="1" noThreeD="1"/>
</file>

<file path=xl/ctrlProps/ctrlProp4.xml><?xml version="1.0" encoding="utf-8"?>
<formControlPr xmlns="http://schemas.microsoft.com/office/spreadsheetml/2009/9/main" objectType="CheckBox" fmlaLink="$T$28" lockText="1" noThreeD="1"/>
</file>

<file path=xl/ctrlProps/ctrlProp5.xml><?xml version="1.0" encoding="utf-8"?>
<formControlPr xmlns="http://schemas.microsoft.com/office/spreadsheetml/2009/9/main" objectType="CheckBox" fmlaLink="$T$33" lockText="1" noThreeD="1"/>
</file>

<file path=xl/ctrlProps/ctrlProp6.xml><?xml version="1.0" encoding="utf-8"?>
<formControlPr xmlns="http://schemas.microsoft.com/office/spreadsheetml/2009/9/main" objectType="CheckBox" fmlaLink="$T$39" lockText="1" noThreeD="1"/>
</file>

<file path=xl/ctrlProps/ctrlProp7.xml><?xml version="1.0" encoding="utf-8"?>
<formControlPr xmlns="http://schemas.microsoft.com/office/spreadsheetml/2009/9/main" objectType="CheckBox" fmlaLink="$T$44" lockText="1" noThreeD="1"/>
</file>

<file path=xl/drawings/drawing1.xml><?xml version="1.0" encoding="utf-8"?>
<xdr:wsDr xmlns:xdr="http://schemas.openxmlformats.org/drawingml/2006/spreadsheetDrawing" xmlns:a="http://schemas.openxmlformats.org/drawingml/2006/main">
  <xdr:twoCellAnchor>
    <xdr:from>
      <xdr:col>1</xdr:col>
      <xdr:colOff>219075</xdr:colOff>
      <xdr:row>7</xdr:row>
      <xdr:rowOff>133349</xdr:rowOff>
    </xdr:from>
    <xdr:to>
      <xdr:col>9</xdr:col>
      <xdr:colOff>447675</xdr:colOff>
      <xdr:row>44</xdr:row>
      <xdr:rowOff>142875</xdr:rowOff>
    </xdr:to>
    <xdr:sp macro="" textlink="">
      <xdr:nvSpPr>
        <xdr:cNvPr id="3" name="TextBox 2"/>
        <xdr:cNvSpPr txBox="1"/>
      </xdr:nvSpPr>
      <xdr:spPr>
        <a:xfrm>
          <a:off x="447675" y="1523999"/>
          <a:ext cx="5562600" cy="7343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aseline="0">
              <a:latin typeface="Times New Roman" pitchFamily="18" charset="0"/>
              <a:cs typeface="Times New Roman" pitchFamily="18" charset="0"/>
            </a:rPr>
            <a:t>This CPPD comprises Part I through Part VIII and is included as Appendix B to the Notice.  Parts II through VIII of this Attachment must be completed in this Excel spreadsheet and submitted according to this instructions in the Notice.  Please read these instructions in their entirety.  Please note that certain offerings may require the use of more than one CPPD.  Each CPPD is considered a separate bid and requires a new bid fee.</a:t>
          </a:r>
        </a:p>
        <a:p>
          <a:endParaRPr lang="en-US" sz="1200" baseline="0">
            <a:latin typeface="Times New Roman" pitchFamily="18" charset="0"/>
            <a:cs typeface="Times New Roman" pitchFamily="18" charset="0"/>
          </a:endParaRPr>
        </a:p>
        <a:p>
          <a:r>
            <a:rPr lang="en-US" sz="1200" u="sng" baseline="0">
              <a:latin typeface="Times New Roman" pitchFamily="18" charset="0"/>
              <a:cs typeface="Times New Roman" pitchFamily="18" charset="0"/>
            </a:rPr>
            <a:t>Part II - Proposal Certification and Bid Contact Information</a:t>
          </a:r>
        </a:p>
        <a:p>
          <a:r>
            <a:rPr lang="en-US" sz="1200" baseline="0">
              <a:solidFill>
                <a:sysClr val="windowText" lastClr="000000"/>
              </a:solidFill>
              <a:effectLst/>
              <a:latin typeface="Times New Roman" pitchFamily="18" charset="0"/>
              <a:ea typeface="+mn-ea"/>
              <a:cs typeface="Times New Roman" pitchFamily="18" charset="0"/>
            </a:rPr>
            <a:t>Proposal Certification, name of the bidder, project name and contact info.</a:t>
          </a:r>
        </a:p>
        <a:p>
          <a:endParaRPr lang="en-US" sz="1200" baseline="0">
            <a:solidFill>
              <a:sysClr val="windowText" lastClr="000000"/>
            </a:solidFill>
            <a:effectLst/>
            <a:latin typeface="Times New Roman" pitchFamily="18" charset="0"/>
            <a:ea typeface="+mn-ea"/>
            <a:cs typeface="Times New Roman" pitchFamily="18" charset="0"/>
          </a:endParaRPr>
        </a:p>
        <a:p>
          <a:r>
            <a:rPr lang="en-US" sz="1200" u="sng">
              <a:solidFill>
                <a:sysClr val="windowText" lastClr="000000"/>
              </a:solidFill>
              <a:effectLst/>
              <a:latin typeface="Times New Roman" pitchFamily="18" charset="0"/>
              <a:ea typeface="+mn-ea"/>
              <a:cs typeface="Times New Roman" pitchFamily="18" charset="0"/>
            </a:rPr>
            <a:t>Part III - Proposal Compliance with RFP and Bid Overview and Bid Fee</a:t>
          </a:r>
        </a:p>
        <a:p>
          <a:endParaRPr lang="en-US" sz="1200">
            <a:solidFill>
              <a:sysClr val="windowText" lastClr="000000"/>
            </a:solidFill>
            <a:effectLst/>
            <a:latin typeface="Times New Roman" pitchFamily="18" charset="0"/>
            <a:ea typeface="+mn-ea"/>
            <a:cs typeface="Times New Roman" pitchFamily="18" charset="0"/>
          </a:endParaRPr>
        </a:p>
        <a:p>
          <a:r>
            <a:rPr lang="en-US" sz="1200">
              <a:solidFill>
                <a:sysClr val="windowText" lastClr="000000"/>
              </a:solidFill>
              <a:effectLst/>
              <a:latin typeface="Times New Roman" pitchFamily="18" charset="0"/>
              <a:ea typeface="+mn-ea"/>
              <a:cs typeface="Times New Roman" pitchFamily="18" charset="0"/>
            </a:rPr>
            <a:t>Part</a:t>
          </a:r>
          <a:r>
            <a:rPr lang="en-US" sz="1200" baseline="0">
              <a:solidFill>
                <a:sysClr val="windowText" lastClr="000000"/>
              </a:solidFill>
              <a:effectLst/>
              <a:latin typeface="Times New Roman" pitchFamily="18" charset="0"/>
              <a:ea typeface="+mn-ea"/>
              <a:cs typeface="Times New Roman" pitchFamily="18" charset="0"/>
            </a:rPr>
            <a:t> III (a) identifies the Bid Catergory per Section 2.2.1.3 of the RFP.</a:t>
          </a:r>
        </a:p>
        <a:p>
          <a:endParaRPr lang="en-US" sz="1200">
            <a:solidFill>
              <a:sysClr val="windowText" lastClr="000000"/>
            </a:solidFill>
            <a:effectLst/>
            <a:latin typeface="Times New Roman" pitchFamily="18" charset="0"/>
            <a:ea typeface="+mn-ea"/>
            <a:cs typeface="Times New Roman" pitchFamily="18" charset="0"/>
          </a:endParaRPr>
        </a:p>
        <a:p>
          <a:r>
            <a:rPr lang="en-US" sz="1200">
              <a:solidFill>
                <a:sysClr val="windowText" lastClr="000000"/>
              </a:solidFill>
              <a:effectLst/>
              <a:latin typeface="Times New Roman" pitchFamily="18" charset="0"/>
              <a:ea typeface="+mn-ea"/>
              <a:cs typeface="Times New Roman" pitchFamily="18" charset="0"/>
            </a:rPr>
            <a:t>Part III (b) requires</a:t>
          </a:r>
          <a:r>
            <a:rPr lang="en-US" sz="1200" baseline="0">
              <a:solidFill>
                <a:sysClr val="windowText" lastClr="000000"/>
              </a:solidFill>
              <a:effectLst/>
              <a:latin typeface="Times New Roman" pitchFamily="18" charset="0"/>
              <a:ea typeface="+mn-ea"/>
              <a:cs typeface="Times New Roman" pitchFamily="18" charset="0"/>
            </a:rPr>
            <a:t> the bidder to provide a summary of how this proposal meets the Definitions included in the RFP.</a:t>
          </a:r>
          <a:endParaRPr lang="en-US" sz="1200">
            <a:solidFill>
              <a:sysClr val="windowText" lastClr="000000"/>
            </a:solidFill>
            <a:effectLst/>
            <a:latin typeface="Times New Roman" pitchFamily="18" charset="0"/>
            <a:ea typeface="+mn-ea"/>
            <a:cs typeface="Times New Roman" pitchFamily="18" charset="0"/>
          </a:endParaRPr>
        </a:p>
        <a:p>
          <a:endParaRPr lang="en-US" sz="1200">
            <a:solidFill>
              <a:sysClr val="windowText" lastClr="000000"/>
            </a:solidFill>
            <a:effectLst/>
            <a:latin typeface="Times New Roman" pitchFamily="18" charset="0"/>
            <a:ea typeface="+mn-ea"/>
            <a:cs typeface="Times New Roman" pitchFamily="18" charset="0"/>
          </a:endParaRPr>
        </a:p>
        <a:p>
          <a:r>
            <a:rPr lang="en-US" sz="1200">
              <a:solidFill>
                <a:sysClr val="windowText" lastClr="000000"/>
              </a:solidFill>
              <a:effectLst/>
              <a:latin typeface="Times New Roman" pitchFamily="18" charset="0"/>
              <a:ea typeface="+mn-ea"/>
              <a:cs typeface="Times New Roman" pitchFamily="18" charset="0"/>
            </a:rPr>
            <a:t>Part III (c) provides information about the maximum hourly delivery</a:t>
          </a:r>
          <a:r>
            <a:rPr lang="en-US" sz="1200" baseline="0">
              <a:solidFill>
                <a:sysClr val="windowText" lastClr="000000"/>
              </a:solidFill>
              <a:effectLst/>
              <a:latin typeface="Times New Roman" pitchFamily="18" charset="0"/>
              <a:ea typeface="+mn-ea"/>
              <a:cs typeface="Times New Roman" pitchFamily="18" charset="0"/>
            </a:rPr>
            <a:t> and about the </a:t>
          </a:r>
          <a:r>
            <a:rPr lang="en-US" sz="1200">
              <a:solidFill>
                <a:sysClr val="windowText" lastClr="000000"/>
              </a:solidFill>
              <a:effectLst/>
              <a:latin typeface="Times New Roman" pitchFamily="18" charset="0"/>
              <a:ea typeface="+mn-ea"/>
              <a:cs typeface="Times New Roman" pitchFamily="18" charset="0"/>
            </a:rPr>
            <a:t>structure of the bid(s), including term and Products offered.  The</a:t>
          </a:r>
          <a:r>
            <a:rPr lang="en-US" sz="1200" baseline="0">
              <a:solidFill>
                <a:sysClr val="windowText" lastClr="000000"/>
              </a:solidFill>
              <a:effectLst/>
              <a:latin typeface="Times New Roman" pitchFamily="18" charset="0"/>
              <a:ea typeface="+mn-ea"/>
              <a:cs typeface="Times New Roman" pitchFamily="18" charset="0"/>
            </a:rPr>
            <a:t> Bid Fee is calculated from this information.  </a:t>
          </a:r>
        </a:p>
        <a:p>
          <a:endParaRPr lang="en-US" sz="1200" baseline="0">
            <a:latin typeface="Times New Roman" pitchFamily="18" charset="0"/>
            <a:cs typeface="Times New Roman" pitchFamily="18" charset="0"/>
          </a:endParaRPr>
        </a:p>
        <a:p>
          <a:r>
            <a:rPr lang="en-US" sz="1200" u="sng" baseline="0">
              <a:latin typeface="Times New Roman" pitchFamily="18" charset="0"/>
              <a:cs typeface="Times New Roman" pitchFamily="18" charset="0"/>
            </a:rPr>
            <a:t>Part IV - Eligible Facility Summary Information</a:t>
          </a:r>
        </a:p>
        <a:p>
          <a:endParaRPr lang="en-US" sz="1200" baseline="0">
            <a:latin typeface="Times New Roman" pitchFamily="18" charset="0"/>
            <a:cs typeface="Times New Roman" pitchFamily="18" charset="0"/>
          </a:endParaRPr>
        </a:p>
        <a:p>
          <a:r>
            <a:rPr lang="en-US" sz="1200" baseline="0">
              <a:latin typeface="Times New Roman" pitchFamily="18" charset="0"/>
              <a:cs typeface="Times New Roman" pitchFamily="18" charset="0"/>
            </a:rPr>
            <a:t>There are 3 forms for Part IV: (a), (b)  and (c).  These Parts are to be used according to the bid categories indicated in Part III.</a:t>
          </a:r>
        </a:p>
        <a:p>
          <a:endParaRPr lang="en-US" sz="1200" baseline="0">
            <a:latin typeface="Times New Roman" pitchFamily="18" charset="0"/>
            <a:cs typeface="Times New Roman" pitchFamily="18" charset="0"/>
          </a:endParaRPr>
        </a:p>
        <a:p>
          <a:r>
            <a:rPr lang="en-US" sz="1200" baseline="0">
              <a:latin typeface="Times New Roman" pitchFamily="18" charset="0"/>
              <a:cs typeface="Times New Roman" pitchFamily="18" charset="0"/>
            </a:rPr>
            <a:t>Part IV (a) is associated with a Class I facility that is seeking a long-term contract for non-firm power.  Part IV (a) provides technical information about a facility and/or other facility parameters to be considered in the evaluation. "Guaranteed Commercial Operation Date" is applicable to a new facility or to an existing facility with proposed modifications. "Actual Commercial Operation Date" is the original in-service date for an existing facility prior to the proposed modification. If a proposal is for more than one facility, Part IV (a) should be replicated in this workbook and completed for each facility.</a:t>
          </a:r>
        </a:p>
        <a:p>
          <a:endParaRPr lang="en-US" sz="1200" baseline="0">
            <a:latin typeface="Times New Roman" pitchFamily="18" charset="0"/>
            <a:cs typeface="Times New Roman" pitchFamily="18" charset="0"/>
          </a:endParaRPr>
        </a:p>
        <a:p>
          <a:r>
            <a:rPr lang="en-US" sz="1200" baseline="0">
              <a:latin typeface="Times New Roman" pitchFamily="18" charset="0"/>
              <a:cs typeface="Times New Roman" pitchFamily="18" charset="0"/>
            </a:rPr>
            <a:t>Part IV (b) is associated with a firm service hydroelectric facility that is seeking a long-term contract for firm power. "Guarenteed Delivery Term Start Date" is applicable to both new and existing facilities. </a:t>
          </a:r>
        </a:p>
        <a:p>
          <a:endParaRPr lang="en-US" sz="1200" baseline="0">
            <a:latin typeface="Times New Roman" pitchFamily="18" charset="0"/>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Part IV (c) is associated with a combination of firm service hydroelectric generation and Class I resources.</a:t>
          </a:r>
          <a:endParaRPr kumimoji="0" lang="en-US" sz="1100" b="0" i="0" u="sng" strike="noStrike" kern="0" cap="none" spc="0" normalizeH="0" baseline="0" noProof="0">
            <a:ln>
              <a:noFill/>
            </a:ln>
            <a:solidFill>
              <a:prstClr val="black"/>
            </a:solidFill>
            <a:effectLst/>
            <a:uLnTx/>
            <a:uFillTx/>
            <a:latin typeface="Times New Roman" pitchFamily="18" charset="0"/>
            <a:ea typeface="+mn-ea"/>
            <a:cs typeface="Times New Roman" pitchFamily="18" charset="0"/>
          </a:endParaRPr>
        </a:p>
        <a:p>
          <a:endParaRPr lang="en-US" sz="1200" baseline="0">
            <a:latin typeface="Times New Roman" pitchFamily="18" charset="0"/>
            <a:cs typeface="Times New Roman" pitchFamily="18" charset="0"/>
          </a:endParaRPr>
        </a:p>
        <a:p>
          <a:endParaRPr lang="en-US" sz="1200" baseline="0">
            <a:latin typeface="Times New Roman" pitchFamily="18" charset="0"/>
            <a:cs typeface="Times New Roman" pitchFamily="18" charset="0"/>
          </a:endParaRPr>
        </a:p>
        <a:p>
          <a:endParaRPr lang="en-US" sz="1100" baseline="0"/>
        </a:p>
        <a:p>
          <a:endParaRPr lang="en-US" sz="1100" baseline="0"/>
        </a:p>
        <a:p>
          <a:endParaRPr lang="en-US" sz="1100" baseline="0"/>
        </a:p>
        <a:p>
          <a:endParaRPr lang="en-US" sz="1100" baseline="0"/>
        </a:p>
      </xdr:txBody>
    </xdr:sp>
    <xdr:clientData/>
  </xdr:twoCellAnchor>
  <xdr:twoCellAnchor>
    <xdr:from>
      <xdr:col>1</xdr:col>
      <xdr:colOff>142875</xdr:colOff>
      <xdr:row>50</xdr:row>
      <xdr:rowOff>114299</xdr:rowOff>
    </xdr:from>
    <xdr:to>
      <xdr:col>9</xdr:col>
      <xdr:colOff>619125</xdr:colOff>
      <xdr:row>94</xdr:row>
      <xdr:rowOff>104775</xdr:rowOff>
    </xdr:to>
    <xdr:sp macro="" textlink="">
      <xdr:nvSpPr>
        <xdr:cNvPr id="4" name="TextBox 3"/>
        <xdr:cNvSpPr txBox="1"/>
      </xdr:nvSpPr>
      <xdr:spPr>
        <a:xfrm>
          <a:off x="371475" y="10010774"/>
          <a:ext cx="5810250" cy="83724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US" sz="1200" u="sng" baseline="0">
              <a:solidFill>
                <a:schemeClr val="dk1"/>
              </a:solidFill>
              <a:effectLst/>
              <a:latin typeface="Times New Roman" pitchFamily="18" charset="0"/>
              <a:ea typeface="+mn-ea"/>
              <a:cs typeface="Times New Roman" pitchFamily="18" charset="0"/>
            </a:rPr>
            <a:t>Part V - Operational Information</a:t>
          </a:r>
        </a:p>
        <a:p>
          <a:pPr marL="0" indent="0"/>
          <a:endParaRPr lang="en-US" sz="1200" u="none" baseline="0">
            <a:solidFill>
              <a:schemeClr val="dk1"/>
            </a:solidFill>
            <a:effectLst/>
            <a:latin typeface="Times New Roman" pitchFamily="18" charset="0"/>
            <a:ea typeface="+mn-ea"/>
            <a:cs typeface="Times New Roman" pitchFamily="18" charset="0"/>
          </a:endParaRPr>
        </a:p>
        <a:p>
          <a:pPr marL="0" indent="0"/>
          <a:r>
            <a:rPr lang="en-US" sz="1200" u="none" baseline="0">
              <a:solidFill>
                <a:schemeClr val="dk1"/>
              </a:solidFill>
              <a:effectLst/>
              <a:latin typeface="Times New Roman" pitchFamily="18" charset="0"/>
              <a:ea typeface="+mn-ea"/>
              <a:cs typeface="Times New Roman" pitchFamily="18" charset="0"/>
            </a:rPr>
            <a:t>There are 4 different Part V, aligned with bid categories identified in Part III.</a:t>
          </a:r>
        </a:p>
        <a:p>
          <a:pPr marL="0" indent="0"/>
          <a:endParaRPr lang="en-US" sz="1200" u="none" baseline="0">
            <a:solidFill>
              <a:schemeClr val="dk1"/>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1"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V-Firm Hydro </a:t>
          </a: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is intended for bid category 2.2.1.3 (i) and provides operational information for Firm Hydroelectric generation. If there are multiple Firm Hydroelectric resources associated with the proposal, duplicate as applicable. Note: bid category 2.2.1.3 (iii) requires the completion of Part V-Firm Hydro, Part V-RPS Class I, Part V-Firm Energy, and Part V-Combination.</a:t>
          </a:r>
        </a:p>
        <a:p>
          <a:pPr marL="0" indent="0"/>
          <a:endParaRPr lang="en-US" sz="1200" u="none" baseline="0">
            <a:solidFill>
              <a:schemeClr val="dk1"/>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i="1" u="none" baseline="0">
              <a:solidFill>
                <a:schemeClr val="dk1"/>
              </a:solidFill>
              <a:effectLst/>
              <a:latin typeface="Times New Roman" pitchFamily="18" charset="0"/>
              <a:ea typeface="+mn-ea"/>
              <a:cs typeface="Times New Roman" pitchFamily="18" charset="0"/>
            </a:rPr>
            <a:t>Part V-RPS Class I </a:t>
          </a:r>
          <a:r>
            <a:rPr lang="en-US" sz="1200" u="none" baseline="0">
              <a:solidFill>
                <a:schemeClr val="dk1"/>
              </a:solidFill>
              <a:effectLst/>
              <a:latin typeface="Times New Roman" pitchFamily="18" charset="0"/>
              <a:ea typeface="+mn-ea"/>
              <a:cs typeface="Times New Roman" pitchFamily="18" charset="0"/>
            </a:rPr>
            <a:t>is intended for bid category 2.2.1.3 (ii) and provides operational information for an RPS Class I resource. If there are multiple RPS Class I resources associated with the proposal, duplicate as applicable. </a:t>
          </a: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Note: bid category 2.2.1.3 (iii) requires the completion of Part V-Firm Hydro, Part V-RPS Class I, Part V-Firm Energy, and Part V-Combination.</a:t>
          </a:r>
        </a:p>
        <a:p>
          <a:pPr marL="0" indent="0"/>
          <a:endParaRPr lang="en-US" sz="1200" u="none" baseline="0">
            <a:solidFill>
              <a:schemeClr val="dk1"/>
            </a:solidFill>
            <a:effectLst/>
            <a:latin typeface="Times New Roman" pitchFamily="18" charset="0"/>
            <a:ea typeface="+mn-ea"/>
            <a:cs typeface="Times New Roman" pitchFamily="18" charset="0"/>
          </a:endParaRPr>
        </a:p>
        <a:p>
          <a:pPr marL="0" indent="0"/>
          <a:r>
            <a:rPr lang="en-US" sz="1200" i="1" u="none" baseline="0">
              <a:solidFill>
                <a:schemeClr val="dk1"/>
              </a:solidFill>
              <a:effectLst/>
              <a:latin typeface="Times New Roman" pitchFamily="18" charset="0"/>
              <a:ea typeface="+mn-ea"/>
              <a:cs typeface="Times New Roman" pitchFamily="18" charset="0"/>
            </a:rPr>
            <a:t>Part V-Firm Energy </a:t>
          </a:r>
          <a:r>
            <a:rPr lang="en-US" sz="1200" u="none" baseline="0">
              <a:solidFill>
                <a:schemeClr val="dk1"/>
              </a:solidFill>
              <a:effectLst/>
              <a:latin typeface="Times New Roman" pitchFamily="18" charset="0"/>
              <a:ea typeface="+mn-ea"/>
              <a:cs typeface="Times New Roman" pitchFamily="18" charset="0"/>
            </a:rPr>
            <a:t>is intended for bid category 2.2.1.3 (iii) and provides operational information for the Firm Energy associated with an RPS Class I resource that is firmed up with Firm Service Hydroelectric generation. If there are multiple RPS Class I resources firmed up with Firm Service Hydroelectric generation, duplicate as applicable. Note: bid category 2.2.1.3 (iii) requires the completion of Part V-Firm Hydro, Part V-RPS Class I, Part V-Firm Energy, and Part V-Combination.</a:t>
          </a:r>
        </a:p>
        <a:p>
          <a:pPr marL="0" indent="0"/>
          <a:endParaRPr lang="en-US" sz="1200" u="none" baseline="0">
            <a:solidFill>
              <a:schemeClr val="dk1"/>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i="1" u="none" baseline="0">
              <a:solidFill>
                <a:schemeClr val="dk1"/>
              </a:solidFill>
              <a:effectLst/>
              <a:latin typeface="Times New Roman" pitchFamily="18" charset="0"/>
              <a:ea typeface="+mn-ea"/>
              <a:cs typeface="Times New Roman" pitchFamily="18" charset="0"/>
            </a:rPr>
            <a:t>Part V-Combination </a:t>
          </a:r>
          <a:r>
            <a:rPr lang="en-US" sz="1200" u="none" baseline="0">
              <a:solidFill>
                <a:schemeClr val="dk1"/>
              </a:solidFill>
              <a:effectLst/>
              <a:latin typeface="Times New Roman" pitchFamily="18" charset="0"/>
              <a:ea typeface="+mn-ea"/>
              <a:cs typeface="Times New Roman" pitchFamily="18" charset="0"/>
            </a:rPr>
            <a:t>is intended for bid category 2.2.1.3 (iii) and provides operational information for the resulting combination proposal of RPS Class I resources and Firm Service Hydroelectric generation. </a:t>
          </a: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Note: bid category 2.2.1.3 (iii) requires the completion of Part V-Firm Hydro, Part V-RPS Class I, Part V-Firm Energy, and Part V-Combination.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Note: Bid category 2.2.1.3 (iv) should complete the appropriate Part V associated with the proposal.</a:t>
          </a:r>
        </a:p>
        <a:p>
          <a:pPr marL="0" indent="0"/>
          <a:endParaRPr lang="en-US" sz="1200" u="none" baseline="0">
            <a:solidFill>
              <a:schemeClr val="dk1"/>
            </a:solidFill>
            <a:effectLst/>
            <a:latin typeface="Times New Roman" pitchFamily="18" charset="0"/>
            <a:ea typeface="+mn-ea"/>
            <a:cs typeface="Times New Roman" pitchFamily="18" charset="0"/>
          </a:endParaRPr>
        </a:p>
        <a:p>
          <a:pPr marL="0" indent="0"/>
          <a:r>
            <a:rPr lang="en-US" sz="1200" u="none" baseline="0">
              <a:solidFill>
                <a:schemeClr val="dk1"/>
              </a:solidFill>
              <a:effectLst/>
              <a:latin typeface="Times New Roman" pitchFamily="18" charset="0"/>
              <a:ea typeface="+mn-ea"/>
              <a:cs typeface="Times New Roman" pitchFamily="18" charset="0"/>
            </a:rPr>
            <a:t>Within each Part V, there are 4 forms: (a), (a)(i), (b), and (c).  The Parts are used  to convey the information about the quantity of energy and/or RECs and/or environmental attributes to be delivered.</a:t>
          </a:r>
        </a:p>
        <a:p>
          <a:pPr marL="0" indent="0"/>
          <a:endParaRPr lang="en-US" sz="1200" u="none" baseline="0">
            <a:solidFill>
              <a:schemeClr val="dk1"/>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V(a) for Firm Service Hydroelectric Generation resources (</a:t>
          </a:r>
          <a:r>
            <a:rPr kumimoji="0" lang="en-US" sz="1200" b="0" i="1"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V-Firm Hydro</a:t>
          </a: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 describes the delivery profile of the proposed deliveries. Part V (a) (i) provides the annual hourly information for a sample year (2022). If expected online date is beyond 2022, amend as applicable.</a:t>
          </a:r>
        </a:p>
        <a:p>
          <a:pPr marL="0" indent="0"/>
          <a:endParaRPr lang="en-US" sz="1200" u="none" baseline="0">
            <a:solidFill>
              <a:schemeClr val="dk1"/>
            </a:solidFill>
            <a:effectLst/>
            <a:latin typeface="Times New Roman" pitchFamily="18" charset="0"/>
            <a:ea typeface="+mn-ea"/>
            <a:cs typeface="Times New Roman" pitchFamily="18" charset="0"/>
          </a:endParaRPr>
        </a:p>
        <a:p>
          <a:pPr marL="0" indent="0"/>
          <a:r>
            <a:rPr lang="en-US" sz="1200" u="none" baseline="0">
              <a:solidFill>
                <a:schemeClr val="dk1"/>
              </a:solidFill>
              <a:effectLst/>
              <a:latin typeface="Times New Roman" pitchFamily="18" charset="0"/>
              <a:ea typeface="+mn-ea"/>
              <a:cs typeface="Times New Roman" pitchFamily="18" charset="0"/>
            </a:rPr>
            <a:t>Part V (a) for RPS Class I resources (</a:t>
          </a:r>
          <a:r>
            <a:rPr lang="en-US" sz="1200" b="0" i="1" u="none" baseline="0">
              <a:solidFill>
                <a:schemeClr val="dk1"/>
              </a:solidFill>
              <a:effectLst/>
              <a:latin typeface="Times New Roman" pitchFamily="18" charset="0"/>
              <a:ea typeface="+mn-ea"/>
              <a:cs typeface="Times New Roman" pitchFamily="18" charset="0"/>
            </a:rPr>
            <a:t>Part V-RPS Class I</a:t>
          </a:r>
          <a:r>
            <a:rPr lang="en-US" sz="1200" u="none" baseline="0">
              <a:solidFill>
                <a:schemeClr val="dk1"/>
              </a:solidFill>
              <a:effectLst/>
              <a:latin typeface="Times New Roman" pitchFamily="18" charset="0"/>
              <a:ea typeface="+mn-ea"/>
              <a:cs typeface="Times New Roman" pitchFamily="18" charset="0"/>
            </a:rPr>
            <a:t>) provides hourly information for a sample day for each month of the year.  This profile should correlate to the typical production of the facility and may or may not include forced outage rates and is independent of the day of the week.  RPS Class I resources must use the P50 level for their profile.  </a:t>
          </a:r>
        </a:p>
        <a:p>
          <a:pPr marL="0" indent="0"/>
          <a:endParaRPr lang="en-US" sz="1200" u="none" baseline="0">
            <a:solidFill>
              <a:schemeClr val="dk1"/>
            </a:solidFill>
            <a:effectLst/>
            <a:latin typeface="Times New Roman" pitchFamily="18" charset="0"/>
            <a:ea typeface="+mn-ea"/>
            <a:cs typeface="Times New Roman" pitchFamily="18" charset="0"/>
          </a:endParaRPr>
        </a:p>
      </xdr:txBody>
    </xdr:sp>
    <xdr:clientData/>
  </xdr:twoCellAnchor>
  <xdr:twoCellAnchor>
    <xdr:from>
      <xdr:col>1</xdr:col>
      <xdr:colOff>161924</xdr:colOff>
      <xdr:row>99</xdr:row>
      <xdr:rowOff>19049</xdr:rowOff>
    </xdr:from>
    <xdr:to>
      <xdr:col>9</xdr:col>
      <xdr:colOff>514349</xdr:colOff>
      <xdr:row>142</xdr:row>
      <xdr:rowOff>104775</xdr:rowOff>
    </xdr:to>
    <xdr:sp macro="" textlink="">
      <xdr:nvSpPr>
        <xdr:cNvPr id="5" name="TextBox 4"/>
        <xdr:cNvSpPr txBox="1"/>
      </xdr:nvSpPr>
      <xdr:spPr>
        <a:xfrm>
          <a:off x="390524" y="18897599"/>
          <a:ext cx="5686425" cy="8086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sng"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 - Operational Information (continued)</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sng" strike="noStrike" kern="0" cap="none" spc="0" normalizeH="0" baseline="0" noProof="0">
            <a:ln>
              <a:noFill/>
            </a:ln>
            <a:solidFill>
              <a:prstClr val="black"/>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V(a) for Firm Energy (</a:t>
          </a:r>
          <a:r>
            <a:rPr kumimoji="0" lang="en-US" sz="1200" b="0" i="1"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V-Firm Energy</a:t>
          </a: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 describes the delivery profile for the Firm Energy associated with an RPS Class I resource. Part V (a) (i) provides the annual hourly information for a sample year (2022). If expected online date is beyond 2022, amend as applicable.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V(a) for the resulting combination of RPS Class I resources firmed up with Firm Hydroelectric Generation (</a:t>
          </a:r>
          <a:r>
            <a:rPr kumimoji="0" lang="en-US" sz="1200" b="0" i="1"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V-Combination</a:t>
          </a: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 describes the delivery profile of the proposed deliveries. Part V (a) (i) provides the annual hourly information for a sample year (2022). If expected online date is beyond 2022, amend as applicable.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 (b) provides the Guarenteed Winter Delivery, as definied in 2.2.2.7 of the RFP.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Part V (c) provides monthly adjustment factors for up to 20 years to adjust for varying maintenance intervals or declining output.  The factors are for specific months and years, so the factors should coinside with the expected commercial operation date or the guaranteed delivery start date of the bid.  Because of this calendar convention, there are 21 years of factors to accomodate partial years at the beginning and end of a 20 year offer.  The values should be expressed in decimal format, where 1 means no change to the output.  Any reductions should be reflect as 1 less the outage rate (i.e. a 1% decrease in output should be input as 0.99).</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There is also a Part V (Informational) which provides conversion of the hourly generation profile into monthly on- and off-peak quantities prior to the monthly adjustment factors according to standard NERC definitions. This takes the profile for Part V-RPS Class I, and the representative profile for Part V-Firm Hydro, Part V-Firm Energy, and Part V-Combination, and makes adjustments for the average number of days over a 20 year period.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itchFamily="18" charset="0"/>
              <a:ea typeface="+mn-ea"/>
              <a:cs typeface="Times New Roman" pitchFamily="18" charset="0"/>
            </a:rPr>
            <a:t>Duplicate Part V for as many facilities as are included in the bid.</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Part VI - Pricing</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Part VI (a) to VI(e) - Conforming Pricing.  These parts are used to capture the energy and REC prices for each contract year in the term.  Pricing must conform to Section 2.2.1.4 of the RFP.  The contract terms and products offered must  agree with the selections provided on Part III.</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Duplicate VI (a) for each Class I facility and/or Incremental Hydroelectric Generation resource, as needed.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Part VI (f) is for alternative pricing, indexed at or below the ISO-NE Day Ahead or Real-Time Locational Marginal Price, as applicable, for a defined pricing node. Pricing must conform to Section 2.2.1.4 of the RFP.</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xdr:txBody>
    </xdr:sp>
    <xdr:clientData/>
  </xdr:twoCellAnchor>
  <xdr:twoCellAnchor>
    <xdr:from>
      <xdr:col>1</xdr:col>
      <xdr:colOff>161924</xdr:colOff>
      <xdr:row>147</xdr:row>
      <xdr:rowOff>19049</xdr:rowOff>
    </xdr:from>
    <xdr:to>
      <xdr:col>9</xdr:col>
      <xdr:colOff>514349</xdr:colOff>
      <xdr:row>189</xdr:row>
      <xdr:rowOff>104775</xdr:rowOff>
    </xdr:to>
    <xdr:sp macro="" textlink="">
      <xdr:nvSpPr>
        <xdr:cNvPr id="7" name="TextBox 6"/>
        <xdr:cNvSpPr txBox="1"/>
      </xdr:nvSpPr>
      <xdr:spPr>
        <a:xfrm>
          <a:off x="390524" y="18897599"/>
          <a:ext cx="5686425" cy="8086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US" sz="1200" u="sng" baseline="0">
              <a:effectLst/>
              <a:latin typeface="Times New Roman" pitchFamily="18" charset="0"/>
              <a:cs typeface="Times New Roman" pitchFamily="18" charset="0"/>
            </a:rPr>
            <a:t>Part VII - ISO-NE Forward Capacity Market</a:t>
          </a:r>
        </a:p>
        <a:p>
          <a:pPr marL="0" indent="0"/>
          <a:endParaRPr lang="en-US" sz="1200" u="none" baseline="0">
            <a:effectLst/>
            <a:latin typeface="Times New Roman" pitchFamily="18" charset="0"/>
            <a:cs typeface="Times New Roman" pitchFamily="18" charset="0"/>
          </a:endParaRPr>
        </a:p>
        <a:p>
          <a:pPr marL="0" indent="0"/>
          <a:r>
            <a:rPr lang="en-US" sz="1200" u="none" baseline="0">
              <a:effectLst/>
              <a:latin typeface="Times New Roman" pitchFamily="18" charset="0"/>
              <a:cs typeface="Times New Roman" pitchFamily="18" charset="0"/>
            </a:rPr>
            <a:t>Part VIII provides spaces to indicate whether the Facility has a Capacity Supply Obligation, and if so,  the amount of that obligation  prior to any proration.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Part VIII - Contract Information</a:t>
          </a: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Part IX provides space to enter various items which will be required to complete the PPA.  Many items shown are copied from other parts of the CPPD.</a:t>
          </a:r>
        </a:p>
        <a:p>
          <a:pPr marL="0" indent="0"/>
          <a:endParaRPr lang="en-US" sz="1200" u="none">
            <a:effectLst/>
            <a:latin typeface="Times New Roman" pitchFamily="18" charset="0"/>
            <a:cs typeface="Times New Roman"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142875</xdr:colOff>
      <xdr:row>4</xdr:row>
      <xdr:rowOff>95251</xdr:rowOff>
    </xdr:from>
    <xdr:to>
      <xdr:col>10</xdr:col>
      <xdr:colOff>495300</xdr:colOff>
      <xdr:row>37</xdr:row>
      <xdr:rowOff>0</xdr:rowOff>
    </xdr:to>
    <xdr:sp macro="" textlink="">
      <xdr:nvSpPr>
        <xdr:cNvPr id="4" name="TextBox 3"/>
        <xdr:cNvSpPr txBox="1"/>
      </xdr:nvSpPr>
      <xdr:spPr>
        <a:xfrm>
          <a:off x="819150" y="885826"/>
          <a:ext cx="5229225" cy="66008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a:latin typeface="Times New Roman" panose="02020603050405020304" pitchFamily="18" charset="0"/>
              <a:cs typeface="Times New Roman" panose="02020603050405020304" pitchFamily="18" charset="0"/>
            </a:rPr>
            <a:t>A proposal will be considered incomplete unless all required signatures are provided.</a:t>
          </a:r>
        </a:p>
        <a:p>
          <a:endParaRPr lang="en-US" sz="1050">
            <a:latin typeface="Times New Roman" panose="02020603050405020304" pitchFamily="18" charset="0"/>
            <a:cs typeface="Times New Roman" panose="02020603050405020304" pitchFamily="18" charset="0"/>
          </a:endParaRPr>
        </a:p>
        <a:p>
          <a:r>
            <a:rPr lang="en-US" sz="1050">
              <a:latin typeface="Times New Roman" panose="02020603050405020304" pitchFamily="18" charset="0"/>
              <a:cs typeface="Times New Roman" panose="02020603050405020304" pitchFamily="18" charset="0"/>
            </a:rPr>
            <a:t>The undersigned certifies that he or she is an authorized officer or other authorized representative of the Bidder, and further certifies that: </a:t>
          </a:r>
          <a:r>
            <a:rPr lang="en-US" sz="1050">
              <a:solidFill>
                <a:schemeClr val="dk1"/>
              </a:solidFill>
              <a:effectLst/>
              <a:latin typeface="Times New Roman" panose="02020603050405020304" pitchFamily="18" charset="0"/>
              <a:ea typeface="+mn-ea"/>
              <a:cs typeface="Times New Roman" panose="02020603050405020304" pitchFamily="18" charset="0"/>
            </a:rPr>
            <a:t>(1) the Bidder has reviewed this RFP and all attachments and has investigated and informed itself with respect to all matters pertinent to this RFP and its proposal; (2) the Bidder’s proposal is submitted in compliance with all applicable federal, state and local laws and regulations, including antitrust and anti-corruption laws; (3) the Bidder is bidding independently and that it has no knowledge of the substance of any proposal being submitted by another party in response to this RFP other than a response submitted by the bidder’s affiliate of for a project where the Bidder is also a project proponent or participant, and notice of each such affiliated bid or project must be disclosed in writing with each of the Bidder’s and affiliated bidder’s proposal; (4) the Bidder has no knowledge of any confidential information associated with development of the RFP; (5) the Bidder’s proposal has not been developed utilizing knowledge of any non-public information associated with the development of the RFP; (6) the Bidder has not obtained any confidential bidding-related information directly or indirectly from any of the Distribution Companies, in preparation of its bid; and (7) except as disclosed by the Bidder in the relevant portions of its response, the Bidder is not an Affiliated Company of any Massachusetts investor-owned electric Distribution Company and no Distribution Company which is seeking proposals pursuant to the RFP has a financial or voting interest, controlling or otherwise in the bidder or the bidder’s proposed project. </a:t>
          </a:r>
        </a:p>
        <a:p>
          <a:endParaRPr lang="en-US" sz="1050">
            <a:solidFill>
              <a:schemeClr val="dk1"/>
            </a:solidFill>
            <a:effectLst/>
            <a:latin typeface="Times New Roman" panose="02020603050405020304" pitchFamily="18" charset="0"/>
            <a:ea typeface="+mn-ea"/>
            <a:cs typeface="Times New Roman" panose="02020603050405020304" pitchFamily="18" charset="0"/>
          </a:endParaRPr>
        </a:p>
        <a:p>
          <a:r>
            <a:rPr lang="en-US" sz="1050">
              <a:solidFill>
                <a:schemeClr val="dk1"/>
              </a:solidFill>
              <a:effectLst/>
              <a:latin typeface="Times New Roman" panose="02020603050405020304" pitchFamily="18" charset="0"/>
              <a:ea typeface="+mn-ea"/>
              <a:cs typeface="Times New Roman" panose="02020603050405020304" pitchFamily="18" charset="0"/>
            </a:rPr>
            <a:t>Violation of any of the above requirements may be reported to the appropriate government authorities and shall disqualify the Bidder from the RFP process.</a:t>
          </a:r>
        </a:p>
        <a:p>
          <a:endParaRPr lang="en-US" sz="1050">
            <a:latin typeface="Times New Roman" panose="02020603050405020304" pitchFamily="18" charset="0"/>
            <a:cs typeface="Times New Roman" panose="02020603050405020304" pitchFamily="18" charset="0"/>
          </a:endParaRPr>
        </a:p>
        <a:p>
          <a:r>
            <a:rPr lang="en-US" sz="1050">
              <a:latin typeface="Times New Roman" panose="02020603050405020304" pitchFamily="18" charset="0"/>
              <a:cs typeface="Times New Roman" panose="02020603050405020304" pitchFamily="18" charset="0"/>
            </a:rPr>
            <a:t>The undersigned further certifies that the prices, terms and conditions of the Bidder’s proposal are valid and shall remain open for at least 270 days from the submission date.</a:t>
          </a:r>
        </a:p>
        <a:p>
          <a:endParaRPr lang="en-US" sz="1050">
            <a:latin typeface="Times New Roman" panose="02020603050405020304" pitchFamily="18" charset="0"/>
            <a:cs typeface="Times New Roman" panose="02020603050405020304" pitchFamily="18" charset="0"/>
          </a:endParaRPr>
        </a:p>
        <a:p>
          <a:r>
            <a:rPr lang="en-US" sz="1050">
              <a:latin typeface="Times New Roman" panose="02020603050405020304" pitchFamily="18" charset="0"/>
              <a:cs typeface="Times New Roman" panose="02020603050405020304" pitchFamily="18" charset="0"/>
            </a:rPr>
            <a:t>The undersigned further certifies that he or she has personally examined and is familiar with the information submitted in this proposal and all appendices thereto, and based on reasonable investigation, including inquiry of the individuals responsible for obtaining the information, the submitted information is true, accurate and complete to the best of the undersigned’s knowledge and belief.</a:t>
          </a:r>
        </a:p>
        <a:p>
          <a:endParaRPr lang="en-US" sz="1050">
            <a:latin typeface="Times New Roman" panose="02020603050405020304" pitchFamily="18" charset="0"/>
            <a:cs typeface="Times New Roman" panose="02020603050405020304" pitchFamily="18" charset="0"/>
          </a:endParaRPr>
        </a:p>
        <a:p>
          <a:r>
            <a:rPr lang="en-US" sz="1050">
              <a:latin typeface="Times New Roman" panose="02020603050405020304" pitchFamily="18" charset="0"/>
              <a:cs typeface="Times New Roman" panose="02020603050405020304" pitchFamily="18" charset="0"/>
            </a:rPr>
            <a:t>The undersigned understands that a false statement or failure to disclose material information in the submitted proposal may be punishable as a criminal offense under applicable law. The undersigned further certifies that that this proposal is on complete and accurate forms as provided without alteration of the text.</a:t>
          </a:r>
          <a:r>
            <a:rPr lang="en-US" sz="1050">
              <a:solidFill>
                <a:schemeClr val="dk1"/>
              </a:solidFill>
              <a:effectLst/>
              <a:latin typeface="Times New Roman" panose="02020603050405020304" pitchFamily="18" charset="0"/>
              <a:ea typeface="+mn-ea"/>
              <a:cs typeface="Times New Roman" panose="02020603050405020304" pitchFamily="18" charset="0"/>
            </a:rPr>
            <a:t>The undersigned further understands and agrees to the provisions of this RFP related to confidential information, and consents to the limited exchange and sharing of confidential information related to the Bidder’s proposal as described in this RFP, including with members of the Evaluation Team, the Independent Evaluator, ISO-NE, or and adjacent Control Area personnel.</a:t>
          </a:r>
          <a:endParaRPr lang="en-US" sz="1050">
            <a:latin typeface="Times New Roman" panose="02020603050405020304" pitchFamily="18" charset="0"/>
            <a:cs typeface="Times New Roman" panose="02020603050405020304" pitchFamily="18" charset="0"/>
          </a:endParaRP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381000</xdr:colOff>
          <xdr:row>12</xdr:row>
          <xdr:rowOff>0</xdr:rowOff>
        </xdr:from>
        <xdr:to>
          <xdr:col>3</xdr:col>
          <xdr:colOff>76200</xdr:colOff>
          <xdr:row>13</xdr:row>
          <xdr:rowOff>28575</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16</xdr:row>
          <xdr:rowOff>0</xdr:rowOff>
        </xdr:from>
        <xdr:to>
          <xdr:col>3</xdr:col>
          <xdr:colOff>76200</xdr:colOff>
          <xdr:row>17</xdr:row>
          <xdr:rowOff>28575</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20</xdr:row>
          <xdr:rowOff>0</xdr:rowOff>
        </xdr:from>
        <xdr:to>
          <xdr:col>3</xdr:col>
          <xdr:colOff>76200</xdr:colOff>
          <xdr:row>21</xdr:row>
          <xdr:rowOff>28575</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27</xdr:row>
          <xdr:rowOff>0</xdr:rowOff>
        </xdr:from>
        <xdr:to>
          <xdr:col>3</xdr:col>
          <xdr:colOff>76200</xdr:colOff>
          <xdr:row>28</xdr:row>
          <xdr:rowOff>28575</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32</xdr:row>
          <xdr:rowOff>0</xdr:rowOff>
        </xdr:from>
        <xdr:to>
          <xdr:col>7</xdr:col>
          <xdr:colOff>76200</xdr:colOff>
          <xdr:row>33</xdr:row>
          <xdr:rowOff>28575</xdr:rowOff>
        </xdr:to>
        <xdr:sp macro="" textlink="">
          <xdr:nvSpPr>
            <xdr:cNvPr id="6155" name="Check Box 11" hidden="1">
              <a:extLst>
                <a:ext uri="{63B3BB69-23CF-44E3-9099-C40C66FF867C}">
                  <a14:compatExt spid="_x0000_s615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38</xdr:row>
          <xdr:rowOff>0</xdr:rowOff>
        </xdr:from>
        <xdr:to>
          <xdr:col>7</xdr:col>
          <xdr:colOff>76200</xdr:colOff>
          <xdr:row>39</xdr:row>
          <xdr:rowOff>28575</xdr:rowOff>
        </xdr:to>
        <xdr:sp macro="" textlink="">
          <xdr:nvSpPr>
            <xdr:cNvPr id="6156" name="Check Box 12" hidden="1">
              <a:extLst>
                <a:ext uri="{63B3BB69-23CF-44E3-9099-C40C66FF867C}">
                  <a14:compatExt spid="_x0000_s615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43</xdr:row>
          <xdr:rowOff>0</xdr:rowOff>
        </xdr:from>
        <xdr:to>
          <xdr:col>7</xdr:col>
          <xdr:colOff>76200</xdr:colOff>
          <xdr:row>44</xdr:row>
          <xdr:rowOff>28575</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457200</xdr:colOff>
      <xdr:row>565</xdr:row>
      <xdr:rowOff>66675</xdr:rowOff>
    </xdr:from>
    <xdr:to>
      <xdr:col>16</xdr:col>
      <xdr:colOff>333375</xdr:colOff>
      <xdr:row>574</xdr:row>
      <xdr:rowOff>57150</xdr:rowOff>
    </xdr:to>
    <xdr:sp macro="" textlink="">
      <xdr:nvSpPr>
        <xdr:cNvPr id="3" name="TextBox 2"/>
        <xdr:cNvSpPr txBox="1"/>
      </xdr:nvSpPr>
      <xdr:spPr>
        <a:xfrm>
          <a:off x="685800" y="22345650"/>
          <a:ext cx="7848600" cy="179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a:t>
          </a:r>
          <a:endParaRPr lang="en-US" sz="1200">
            <a:effectLst/>
            <a:latin typeface="Times New Roman" panose="02020603050405020304" pitchFamily="18" charset="0"/>
          </a:endParaRPr>
        </a:p>
        <a:p>
          <a:r>
            <a:rPr lang="en-US" sz="1200">
              <a:solidFill>
                <a:schemeClr val="dk1"/>
              </a:solidFill>
              <a:effectLst/>
              <a:latin typeface="Times New Roman" panose="02020603050405020304" pitchFamily="18" charset="0"/>
              <a:ea typeface="+mn-ea"/>
              <a:cs typeface="+mn-cs"/>
            </a:rPr>
            <a:t>The</a:t>
          </a:r>
          <a:r>
            <a:rPr lang="en-US" sz="1200" baseline="0">
              <a:solidFill>
                <a:schemeClr val="dk1"/>
              </a:solidFill>
              <a:effectLst/>
              <a:latin typeface="Times New Roman" panose="02020603050405020304" pitchFamily="18" charset="0"/>
              <a:ea typeface="+mn-ea"/>
              <a:cs typeface="+mn-cs"/>
            </a:rPr>
            <a:t> adjustment factors in each contract month above will be applied to capture changes in monthly output production for variations associated with maintenance, degradation, or other changes in output.  For example, land fill gas or solar may deplete or degradate from year to year and can be captured here, or a large scheduled outages are performed every 5 years.</a:t>
          </a:r>
        </a:p>
        <a:p>
          <a:endParaRPr lang="en-US" sz="1200" baseline="0">
            <a:solidFill>
              <a:schemeClr val="dk1"/>
            </a:solidFill>
            <a:effectLst/>
            <a:latin typeface="Times New Roman" panose="02020603050405020304" pitchFamily="18" charset="0"/>
            <a:ea typeface="+mn-ea"/>
            <a:cs typeface="+mn-cs"/>
          </a:endParaRPr>
        </a:p>
        <a:p>
          <a:r>
            <a:rPr lang="en-US" sz="1200" baseline="0">
              <a:solidFill>
                <a:schemeClr val="dk1"/>
              </a:solidFill>
              <a:effectLst/>
              <a:latin typeface="Times New Roman" panose="02020603050405020304" pitchFamily="18" charset="0"/>
              <a:ea typeface="+mn-ea"/>
              <a:cs typeface="+mn-cs"/>
            </a:rPr>
            <a:t>If Part V (a) already reflects a  forced outage rate or scheduled outage information, then Part V (b) should be left blank or contain a factor of 1 for each month in the above.</a:t>
          </a:r>
        </a:p>
      </xdr:txBody>
    </xdr:sp>
    <xdr:clientData/>
  </xdr:twoCellAnchor>
  <xdr:twoCellAnchor>
    <xdr:from>
      <xdr:col>1</xdr:col>
      <xdr:colOff>476250</xdr:colOff>
      <xdr:row>472</xdr:row>
      <xdr:rowOff>152400</xdr:rowOff>
    </xdr:from>
    <xdr:to>
      <xdr:col>16</xdr:col>
      <xdr:colOff>352425</xdr:colOff>
      <xdr:row>498</xdr:row>
      <xdr:rowOff>180975</xdr:rowOff>
    </xdr:to>
    <xdr:sp macro="" textlink="">
      <xdr:nvSpPr>
        <xdr:cNvPr id="4" name="TextBox 3"/>
        <xdr:cNvSpPr txBox="1"/>
      </xdr:nvSpPr>
      <xdr:spPr>
        <a:xfrm>
          <a:off x="700368" y="106955665"/>
          <a:ext cx="8448675" cy="44661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Notes: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The hourly output profile above will be summed into monthly peak and off-peak quantities via a uniform conversion.  The conversion factors and resulting amounts, prior to applying the adjustment factors, are shown below in Part V (Informational).</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Various Uses of Part V</a:t>
          </a: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RPS Class I Resources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Enter the P50 output level of the resource.  If the proposal is for more than one facility, copy and complete Part V-RPS Class I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RPS Class I Resources with Energy Storage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Enter the P50 output level of the resource without the Energy Storage. If the proposal is for more than one facility, copy and complete Part V-RPS Class I for each resource without the Energy Storage.  Also copy and complete Part V-Firm for each  firm hydroelectric generation resource.  Finally, copy and complete a Part V for the aggregate hourly amount of all resources including the Energy Storage/Balancing Energy.</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Firm Hydro</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Complete Form Part V-Firm Hydro. If the proposal is for more than one firm hydro facility, copy and complete Part V-Firm Hydro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Firm Energy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This is intended for an RPS Class I resources that is to be firmed up with firm service hydroelectric generation. Complete Form V-Firm Energy for the Firm Energy associated with a proposal. If the proposal includes multiple facilities that will be fired up with firm service hydroelectric generation, copy and complete Part V-Firm Energy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Combination Bids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If the proposal includes a combination of  RPS Class I Resources and firm hydroelectric generation, complete forms Part V-Firm Hydro, Part V-RPS Class I, Part V-Firm Energy, and Part V-Combination for the complete proposal delivery profile.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476250</xdr:colOff>
      <xdr:row>66</xdr:row>
      <xdr:rowOff>152400</xdr:rowOff>
    </xdr:from>
    <xdr:to>
      <xdr:col>15</xdr:col>
      <xdr:colOff>352425</xdr:colOff>
      <xdr:row>92</xdr:row>
      <xdr:rowOff>180975</xdr:rowOff>
    </xdr:to>
    <xdr:sp macro="" textlink="">
      <xdr:nvSpPr>
        <xdr:cNvPr id="2" name="TextBox 1"/>
        <xdr:cNvSpPr txBox="1"/>
      </xdr:nvSpPr>
      <xdr:spPr>
        <a:xfrm>
          <a:off x="704850" y="10620375"/>
          <a:ext cx="7848600" cy="4429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Notes: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The hourly output profile above will be summed into monthly peak and off-peak quantities via a uniform conversion.  The conversion factors and resulting amounts, prior to applying the adjustment factors, are shown below in Part V (Informational).</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Various Uses of Part V</a:t>
          </a: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RPS Class I Resources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Enter the P50 output level of the resource.  If the proposal is for more than one facility, copy and complete Part V-RPS Class I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RPS Class I Resources with Energy Storage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Enter the P50 output level of the resource without the Energy Storage. If the proposal is for more than one facility, copy and complete Part V-RPS Class I for each resource without the Energy Storage.  Also copy and complete Part V-Firm for each  firm hydroelectric generation resource.  Finally, copy and complete a Part V for the aggregate hourly amount of all resources including the Energy Storage/Balancing Energy.</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Firm Hydro</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Complete Form Part V-Firm Hydro. If the proposal is for more than one firm hydro facility, copy and complete Part V-Firm Hydro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Firm Energy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This is intended for an RPS Class I resources that is to be firmed up with firm service hydroelectric generation. Complete Form V-Firm Energy for the Firm Energy associated with a proposal. If the proposal includes multiple facilities that will be fired up with firm service hydroelectric generation, copy and complete Part V-Firm Energy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Combination Bids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If the proposal includes a combination of  RPS Class I Resources and firm hydroelectric generation, complete forms Part V-Firm Hydro, Part V-RPS Class I, Part V-Firm Energy, and Part V-Combination for the complete proposal delivery profile.</a:t>
          </a:r>
        </a:p>
        <a:p>
          <a:endParaRPr lang="en-US" sz="1200" baseline="0">
            <a:latin typeface="Times New Roman" panose="02020603050405020304" pitchFamily="18" charset="0"/>
            <a:cs typeface="Times New Roman" panose="02020603050405020304" pitchFamily="18" charset="0"/>
          </a:endParaRPr>
        </a:p>
        <a:p>
          <a:endParaRPr lang="en-US" sz="1200">
            <a:latin typeface="Times New Roman" panose="02020603050405020304" pitchFamily="18" charset="0"/>
            <a:cs typeface="Times New Roman" panose="02020603050405020304" pitchFamily="18" charset="0"/>
          </a:endParaRPr>
        </a:p>
      </xdr:txBody>
    </xdr:sp>
    <xdr:clientData/>
  </xdr:twoCellAnchor>
  <xdr:twoCellAnchor>
    <xdr:from>
      <xdr:col>1</xdr:col>
      <xdr:colOff>457200</xdr:colOff>
      <xdr:row>129</xdr:row>
      <xdr:rowOff>66675</xdr:rowOff>
    </xdr:from>
    <xdr:to>
      <xdr:col>15</xdr:col>
      <xdr:colOff>333375</xdr:colOff>
      <xdr:row>138</xdr:row>
      <xdr:rowOff>57150</xdr:rowOff>
    </xdr:to>
    <xdr:sp macro="" textlink="">
      <xdr:nvSpPr>
        <xdr:cNvPr id="4" name="TextBox 3"/>
        <xdr:cNvSpPr txBox="1"/>
      </xdr:nvSpPr>
      <xdr:spPr>
        <a:xfrm>
          <a:off x="685800" y="19735800"/>
          <a:ext cx="7772400" cy="179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a:t>
          </a:r>
          <a:endParaRPr lang="en-US" sz="1200">
            <a:effectLst/>
            <a:latin typeface="Times New Roman" panose="02020603050405020304" pitchFamily="18" charset="0"/>
          </a:endParaRPr>
        </a:p>
        <a:p>
          <a:r>
            <a:rPr lang="en-US" sz="1200">
              <a:solidFill>
                <a:schemeClr val="dk1"/>
              </a:solidFill>
              <a:effectLst/>
              <a:latin typeface="Times New Roman" panose="02020603050405020304" pitchFamily="18" charset="0"/>
              <a:ea typeface="+mn-ea"/>
              <a:cs typeface="+mn-cs"/>
            </a:rPr>
            <a:t>The</a:t>
          </a:r>
          <a:r>
            <a:rPr lang="en-US" sz="1200" baseline="0">
              <a:solidFill>
                <a:schemeClr val="dk1"/>
              </a:solidFill>
              <a:effectLst/>
              <a:latin typeface="Times New Roman" panose="02020603050405020304" pitchFamily="18" charset="0"/>
              <a:ea typeface="+mn-ea"/>
              <a:cs typeface="+mn-cs"/>
            </a:rPr>
            <a:t> adjustment factors in each contract month above will be applied to capture changes in monthly output production for variations associated with maintenance, degradation, or other changes in output.  For example, land fill gas or solar may deplete or degradate from year to year and can be captured here, or a large scheduled outages are performed every 5 years.</a:t>
          </a:r>
        </a:p>
        <a:p>
          <a:endParaRPr lang="en-US" sz="1200" baseline="0">
            <a:solidFill>
              <a:schemeClr val="dk1"/>
            </a:solidFill>
            <a:effectLst/>
            <a:latin typeface="Times New Roman" panose="02020603050405020304" pitchFamily="18" charset="0"/>
            <a:ea typeface="+mn-ea"/>
            <a:cs typeface="+mn-cs"/>
          </a:endParaRPr>
        </a:p>
        <a:p>
          <a:r>
            <a:rPr lang="en-US" sz="1200" baseline="0">
              <a:solidFill>
                <a:schemeClr val="dk1"/>
              </a:solidFill>
              <a:effectLst/>
              <a:latin typeface="Times New Roman" panose="02020603050405020304" pitchFamily="18" charset="0"/>
              <a:ea typeface="+mn-ea"/>
              <a:cs typeface="+mn-cs"/>
            </a:rPr>
            <a:t>If Part V (a) already reflects a  forced outage rate or scheduled outage information, then Part V (b) should be left blank or contain a factor of 1 for each month in the above.</a:t>
          </a:r>
        </a:p>
      </xdr:txBody>
    </xdr:sp>
    <xdr:clientData/>
  </xdr:twoCellAnchor>
  <xdr:twoCellAnchor>
    <xdr:from>
      <xdr:col>3</xdr:col>
      <xdr:colOff>19051</xdr:colOff>
      <xdr:row>35</xdr:row>
      <xdr:rowOff>76200</xdr:rowOff>
    </xdr:from>
    <xdr:to>
      <xdr:col>14</xdr:col>
      <xdr:colOff>314326</xdr:colOff>
      <xdr:row>36</xdr:row>
      <xdr:rowOff>123825</xdr:rowOff>
    </xdr:to>
    <xdr:sp macro="" textlink="">
      <xdr:nvSpPr>
        <xdr:cNvPr id="3" name="TextBox 2"/>
        <xdr:cNvSpPr txBox="1"/>
      </xdr:nvSpPr>
      <xdr:spPr>
        <a:xfrm>
          <a:off x="1171576" y="6724650"/>
          <a:ext cx="668655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solidFill>
                <a:srgbClr val="FF0000"/>
              </a:solidFill>
            </a:rPr>
            <a:t>NOTE: Intermittment Resources must use the P50</a:t>
          </a:r>
          <a:r>
            <a:rPr lang="en-US" sz="1100" b="1" baseline="0">
              <a:solidFill>
                <a:srgbClr val="FF0000"/>
              </a:solidFill>
            </a:rPr>
            <a:t> Level (Probability Distribution of Output)</a:t>
          </a:r>
        </a:p>
        <a:p>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457200</xdr:colOff>
      <xdr:row>567</xdr:row>
      <xdr:rowOff>66675</xdr:rowOff>
    </xdr:from>
    <xdr:to>
      <xdr:col>16</xdr:col>
      <xdr:colOff>333375</xdr:colOff>
      <xdr:row>576</xdr:row>
      <xdr:rowOff>57150</xdr:rowOff>
    </xdr:to>
    <xdr:sp macro="" textlink="">
      <xdr:nvSpPr>
        <xdr:cNvPr id="2" name="TextBox 1"/>
        <xdr:cNvSpPr txBox="1"/>
      </xdr:nvSpPr>
      <xdr:spPr>
        <a:xfrm>
          <a:off x="685800" y="112766475"/>
          <a:ext cx="8429625" cy="179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a:t>
          </a:r>
          <a:endParaRPr lang="en-US" sz="1200">
            <a:effectLst/>
            <a:latin typeface="Times New Roman" panose="02020603050405020304" pitchFamily="18" charset="0"/>
          </a:endParaRPr>
        </a:p>
        <a:p>
          <a:r>
            <a:rPr lang="en-US" sz="1200">
              <a:solidFill>
                <a:schemeClr val="dk1"/>
              </a:solidFill>
              <a:effectLst/>
              <a:latin typeface="Times New Roman" panose="02020603050405020304" pitchFamily="18" charset="0"/>
              <a:ea typeface="+mn-ea"/>
              <a:cs typeface="+mn-cs"/>
            </a:rPr>
            <a:t>The</a:t>
          </a:r>
          <a:r>
            <a:rPr lang="en-US" sz="1200" baseline="0">
              <a:solidFill>
                <a:schemeClr val="dk1"/>
              </a:solidFill>
              <a:effectLst/>
              <a:latin typeface="Times New Roman" panose="02020603050405020304" pitchFamily="18" charset="0"/>
              <a:ea typeface="+mn-ea"/>
              <a:cs typeface="+mn-cs"/>
            </a:rPr>
            <a:t> adjustment factors in each contract month above will be applied to capture changes in monthly output production for variations associated with maintenance, degradation, or other changes in output.  For example, land fill gas or solar may deplete or degradate from year to year and can be captured here, or a large scheduled outages are performed every 5 years.</a:t>
          </a:r>
        </a:p>
        <a:p>
          <a:endParaRPr lang="en-US" sz="1200" baseline="0">
            <a:solidFill>
              <a:schemeClr val="dk1"/>
            </a:solidFill>
            <a:effectLst/>
            <a:latin typeface="Times New Roman" panose="02020603050405020304" pitchFamily="18" charset="0"/>
            <a:ea typeface="+mn-ea"/>
            <a:cs typeface="+mn-cs"/>
          </a:endParaRPr>
        </a:p>
        <a:p>
          <a:r>
            <a:rPr lang="en-US" sz="1200" baseline="0">
              <a:solidFill>
                <a:schemeClr val="dk1"/>
              </a:solidFill>
              <a:effectLst/>
              <a:latin typeface="Times New Roman" panose="02020603050405020304" pitchFamily="18" charset="0"/>
              <a:ea typeface="+mn-ea"/>
              <a:cs typeface="+mn-cs"/>
            </a:rPr>
            <a:t>If Part V (a) already reflects a  forced outage rate or scheduled outage information, then Part V (b) should be left blank or contain a factor of 1 for each month in the above.</a:t>
          </a:r>
        </a:p>
      </xdr:txBody>
    </xdr:sp>
    <xdr:clientData/>
  </xdr:twoCellAnchor>
  <xdr:twoCellAnchor>
    <xdr:from>
      <xdr:col>1</xdr:col>
      <xdr:colOff>476250</xdr:colOff>
      <xdr:row>472</xdr:row>
      <xdr:rowOff>152400</xdr:rowOff>
    </xdr:from>
    <xdr:to>
      <xdr:col>16</xdr:col>
      <xdr:colOff>352425</xdr:colOff>
      <xdr:row>498</xdr:row>
      <xdr:rowOff>190500</xdr:rowOff>
    </xdr:to>
    <xdr:sp macro="" textlink="">
      <xdr:nvSpPr>
        <xdr:cNvPr id="3" name="TextBox 2"/>
        <xdr:cNvSpPr txBox="1"/>
      </xdr:nvSpPr>
      <xdr:spPr>
        <a:xfrm>
          <a:off x="704850" y="94621350"/>
          <a:ext cx="8429625" cy="5438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Notes: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The hourly output profile above will be summed into monthly peak and off-peak quantities via a uniform conversion.  The conversion factors and resulting amounts, prior to applying the adjustment factors, are shown below in Part V (Informational).</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Various Uses of Part V</a:t>
          </a: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RPS Class I Resources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Enter the P50 output level of the resource.  If the proposal is for more than one facility, copy and complete Part V-RPS Class I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RPS Class I Resources with Energy Storage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Enter the P50 output level of the resource without the Energy Storage. If the proposal is for more than one facility, copy and complete Part V-RPS Class I for each resource without the Energy Storage.  Also copy and complete Part V-Firm for each  firm hydroelectric generation resource.  Finally, copy and complete a Part V for the aggregate hourly amount of all resources including the Energy Storage/Balancing Energy.</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Firm Hydro</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Complete Form Part V-Firm Hydro. If the proposal is for more than one firm hydro facility, copy and complete Part V-Firm Hydro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Firm Energy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This is intended for an RPS Class I resources that is to be firmed up with firm service hydroelectric generation. Complete Form V-Firm Energy for the Firm Energy associated with a proposal. If the proposal includes multiple facilities that will be fired up with firm service hydroelectric generation, copy and complete Part V-Firm Energy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Combination Bids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If the proposal includes a combination of  RPS Class I Resources and firm hydroelectric generation, complete forms Part V-Firm Hydro, Part V-RPS Class I, Part V-Firm Energy, and Part V-Combination for the complete proposal delivery profile.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457200</xdr:colOff>
      <xdr:row>569</xdr:row>
      <xdr:rowOff>66675</xdr:rowOff>
    </xdr:from>
    <xdr:to>
      <xdr:col>16</xdr:col>
      <xdr:colOff>333375</xdr:colOff>
      <xdr:row>578</xdr:row>
      <xdr:rowOff>57150</xdr:rowOff>
    </xdr:to>
    <xdr:sp macro="" textlink="">
      <xdr:nvSpPr>
        <xdr:cNvPr id="2" name="TextBox 1"/>
        <xdr:cNvSpPr txBox="1"/>
      </xdr:nvSpPr>
      <xdr:spPr>
        <a:xfrm>
          <a:off x="685800" y="112366425"/>
          <a:ext cx="8429625" cy="179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a:t>
          </a:r>
          <a:endParaRPr lang="en-US" sz="1200">
            <a:effectLst/>
            <a:latin typeface="Times New Roman" panose="02020603050405020304" pitchFamily="18" charset="0"/>
          </a:endParaRPr>
        </a:p>
        <a:p>
          <a:r>
            <a:rPr lang="en-US" sz="1200">
              <a:solidFill>
                <a:schemeClr val="dk1"/>
              </a:solidFill>
              <a:effectLst/>
              <a:latin typeface="Times New Roman" panose="02020603050405020304" pitchFamily="18" charset="0"/>
              <a:ea typeface="+mn-ea"/>
              <a:cs typeface="+mn-cs"/>
            </a:rPr>
            <a:t>The</a:t>
          </a:r>
          <a:r>
            <a:rPr lang="en-US" sz="1200" baseline="0">
              <a:solidFill>
                <a:schemeClr val="dk1"/>
              </a:solidFill>
              <a:effectLst/>
              <a:latin typeface="Times New Roman" panose="02020603050405020304" pitchFamily="18" charset="0"/>
              <a:ea typeface="+mn-ea"/>
              <a:cs typeface="+mn-cs"/>
            </a:rPr>
            <a:t> adjustment factors in each contract month above will be applied to capture changes in monthly output production for variations associated with maintenance, degradation, or other changes in output.  For example, land fill gas or solar may deplete or degradate from year to year and can be captured here, or a large scheduled outages are performed every 5 years.</a:t>
          </a:r>
        </a:p>
        <a:p>
          <a:endParaRPr lang="en-US" sz="1200" baseline="0">
            <a:solidFill>
              <a:schemeClr val="dk1"/>
            </a:solidFill>
            <a:effectLst/>
            <a:latin typeface="Times New Roman" panose="02020603050405020304" pitchFamily="18" charset="0"/>
            <a:ea typeface="+mn-ea"/>
            <a:cs typeface="+mn-cs"/>
          </a:endParaRPr>
        </a:p>
        <a:p>
          <a:r>
            <a:rPr lang="en-US" sz="1200" baseline="0">
              <a:solidFill>
                <a:schemeClr val="dk1"/>
              </a:solidFill>
              <a:effectLst/>
              <a:latin typeface="Times New Roman" panose="02020603050405020304" pitchFamily="18" charset="0"/>
              <a:ea typeface="+mn-ea"/>
              <a:cs typeface="+mn-cs"/>
            </a:rPr>
            <a:t>If Part V (a) already reflects a  forced outage rate or scheduled outage information, then Part V (b) should be left blank or contain a factor of 1 for each month in the above.</a:t>
          </a:r>
        </a:p>
      </xdr:txBody>
    </xdr:sp>
    <xdr:clientData/>
  </xdr:twoCellAnchor>
  <xdr:twoCellAnchor>
    <xdr:from>
      <xdr:col>1</xdr:col>
      <xdr:colOff>476250</xdr:colOff>
      <xdr:row>472</xdr:row>
      <xdr:rowOff>152400</xdr:rowOff>
    </xdr:from>
    <xdr:to>
      <xdr:col>16</xdr:col>
      <xdr:colOff>352425</xdr:colOff>
      <xdr:row>498</xdr:row>
      <xdr:rowOff>76200</xdr:rowOff>
    </xdr:to>
    <xdr:sp macro="" textlink="">
      <xdr:nvSpPr>
        <xdr:cNvPr id="3" name="TextBox 2"/>
        <xdr:cNvSpPr txBox="1"/>
      </xdr:nvSpPr>
      <xdr:spPr>
        <a:xfrm>
          <a:off x="704850" y="94621350"/>
          <a:ext cx="8429625" cy="5124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Notes: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The hourly output profile above will be summed into monthly peak and off-peak quantities via a uniform conversion.  The conversion factors and resulting amounts, prior to applying the adjustment factors, are shown below in Part V (Informational).</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Various Uses of Part V</a:t>
          </a: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RPS Class I Resources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Enter the P50 output level of the resource.  If the proposal is for more than one facility, copy and complete Part V-RPS Class I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RPS Class I Resources with Energy Storage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Enter the P50 output level of the resource without the Energy Storage. If the proposal is for more than one facility, copy and complete Part V-RPS Class I for each resource without the Energy Storage.  Also copy and complete Part V-Firm for each  firm hydroelectric generation resource.  Finally, copy and complete a Part V for the aggregate hourly amount of all resources including the Energy Storage/Balancing Energy.</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Firm Hydro</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Complete Form Part V-Firm Hydro. If the proposal is for more than one firm hydro facility, copy and complete Part V-Firm Hydro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Firm Energy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This is intended for an RPS Class I resources that is to be firmed up with firm service hydroelectric generation. Complete Form V-Firm Energy for the Firm Energy associated with a proposal. If the proposal includes multiple facilities that will be fired up with firm service hydroelectric generation, copy and complete Part V-Firm Energy for each resource.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Combination Bids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If the proposal includes a combination of  RPS Class I Resources and firm hydroelectric generation, complete forms Part V-Firm Hydro, Part V-RPS Class I, Part V-Firm Energy, and Part V-Combination for the complete proposal delivery profile.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ilsokx/Downloads/83D_cppd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 I"/>
      <sheetName val="Part II"/>
      <sheetName val="Part III"/>
      <sheetName val="Part IV"/>
      <sheetName val="Part V-Intermittent"/>
      <sheetName val="Part V-Firm Hydro"/>
      <sheetName val="Part V-Combination"/>
      <sheetName val="Part VI"/>
      <sheetName val="Part VII"/>
      <sheetName val="Part VIII"/>
      <sheetName val="Table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mailto:josh.bagnato@chvtllc.com" TargetMode="Externa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ctrlProp" Target="../ctrlProps/ctrlProp1.xml"/><Relationship Id="rId7" Type="http://schemas.openxmlformats.org/officeDocument/2006/relationships/ctrlProp" Target="../ctrlProps/ctrlProp5.xml"/><Relationship Id="rId2" Type="http://schemas.openxmlformats.org/officeDocument/2006/relationships/vmlDrawing" Target="../drawings/vmlDrawing1.vml"/><Relationship Id="rId1" Type="http://schemas.openxmlformats.org/officeDocument/2006/relationships/drawing" Target="../drawings/drawing3.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J190"/>
  <sheetViews>
    <sheetView showGridLines="0" topLeftCell="A13" workbookViewId="0"/>
  </sheetViews>
  <sheetFormatPr defaultColWidth="9.140625" defaultRowHeight="15" x14ac:dyDescent="0.25"/>
  <cols>
    <col min="1" max="1" width="3.42578125" style="2" customWidth="1"/>
    <col min="2" max="10" width="10" style="2" customWidth="1"/>
    <col min="11" max="16384" width="9.140625" style="2"/>
  </cols>
  <sheetData>
    <row r="1" spans="1:10" ht="15.75" thickBot="1" x14ac:dyDescent="0.3">
      <c r="A1" s="1"/>
    </row>
    <row r="2" spans="1:10" x14ac:dyDescent="0.25">
      <c r="B2" s="40" t="str">
        <f>"Version " &amp; Version</f>
        <v>Version FINAL 03/31/2017</v>
      </c>
      <c r="C2" s="3"/>
      <c r="D2" s="3"/>
      <c r="E2" s="3"/>
      <c r="F2" s="3"/>
      <c r="G2" s="3"/>
      <c r="H2" s="3"/>
      <c r="I2" s="3"/>
      <c r="J2" s="34"/>
    </row>
    <row r="3" spans="1:10" ht="15.75" x14ac:dyDescent="0.25">
      <c r="B3" s="487" t="s">
        <v>258</v>
      </c>
      <c r="C3" s="488"/>
      <c r="D3" s="488"/>
      <c r="E3" s="488"/>
      <c r="F3" s="488"/>
      <c r="G3" s="488"/>
      <c r="H3" s="488"/>
      <c r="I3" s="488"/>
      <c r="J3" s="489"/>
    </row>
    <row r="4" spans="1:10" ht="15.75" x14ac:dyDescent="0.25">
      <c r="B4" s="51"/>
      <c r="C4" s="52"/>
      <c r="D4" s="52"/>
      <c r="E4" s="52"/>
      <c r="F4" s="52" t="s">
        <v>6</v>
      </c>
      <c r="G4" s="52"/>
      <c r="H4" s="52"/>
      <c r="I4" s="52"/>
      <c r="J4" s="53"/>
    </row>
    <row r="5" spans="1:10" ht="15.75" x14ac:dyDescent="0.25">
      <c r="B5" s="487" t="str">
        <f>Title1</f>
        <v/>
      </c>
      <c r="C5" s="488"/>
      <c r="D5" s="488"/>
      <c r="E5" s="488"/>
      <c r="F5" s="488"/>
      <c r="G5" s="488"/>
      <c r="H5" s="488"/>
      <c r="I5" s="488"/>
      <c r="J5" s="489"/>
    </row>
    <row r="6" spans="1:10" ht="15.75" x14ac:dyDescent="0.25">
      <c r="B6" s="487" t="str">
        <f>Title2</f>
        <v/>
      </c>
      <c r="C6" s="488"/>
      <c r="D6" s="488"/>
      <c r="E6" s="488"/>
      <c r="F6" s="488"/>
      <c r="G6" s="488"/>
      <c r="H6" s="488"/>
      <c r="I6" s="488"/>
      <c r="J6" s="489"/>
    </row>
    <row r="7" spans="1:10" ht="15.75" x14ac:dyDescent="0.25">
      <c r="B7" s="487" t="s">
        <v>46</v>
      </c>
      <c r="C7" s="488"/>
      <c r="D7" s="488"/>
      <c r="E7" s="488"/>
      <c r="F7" s="488"/>
      <c r="G7" s="488"/>
      <c r="H7" s="488"/>
      <c r="I7" s="488"/>
      <c r="J7" s="489"/>
    </row>
    <row r="8" spans="1:10" ht="15.75" x14ac:dyDescent="0.25">
      <c r="B8" s="51"/>
      <c r="C8" s="52"/>
      <c r="D8" s="52"/>
      <c r="E8" s="52"/>
      <c r="F8" s="52"/>
      <c r="G8" s="52"/>
      <c r="H8" s="52"/>
      <c r="I8" s="52"/>
      <c r="J8" s="53"/>
    </row>
    <row r="9" spans="1:10" ht="15.75" x14ac:dyDescent="0.25">
      <c r="B9" s="51"/>
      <c r="C9" s="52"/>
      <c r="D9" s="52"/>
      <c r="E9" s="52"/>
      <c r="F9" s="52"/>
      <c r="G9" s="52"/>
      <c r="H9" s="52"/>
      <c r="I9" s="52"/>
      <c r="J9" s="53"/>
    </row>
    <row r="10" spans="1:10" ht="15.75" x14ac:dyDescent="0.25">
      <c r="B10" s="51"/>
      <c r="C10" s="52"/>
      <c r="D10" s="52"/>
      <c r="E10" s="52"/>
      <c r="F10" s="52"/>
      <c r="G10" s="52"/>
      <c r="H10" s="52"/>
      <c r="I10" s="52"/>
      <c r="J10" s="53"/>
    </row>
    <row r="11" spans="1:10" ht="15.75" x14ac:dyDescent="0.25">
      <c r="B11" s="51"/>
      <c r="C11" s="52"/>
      <c r="D11" s="52"/>
      <c r="E11" s="52"/>
      <c r="F11" s="52"/>
      <c r="G11" s="52"/>
      <c r="H11" s="52"/>
      <c r="I11" s="52"/>
      <c r="J11" s="53"/>
    </row>
    <row r="12" spans="1:10" ht="15.75" x14ac:dyDescent="0.25">
      <c r="B12" s="51"/>
      <c r="C12" s="52"/>
      <c r="D12" s="52"/>
      <c r="E12" s="52"/>
      <c r="F12" s="52"/>
      <c r="G12" s="52"/>
      <c r="H12" s="52"/>
      <c r="I12" s="52"/>
      <c r="J12" s="53"/>
    </row>
    <row r="13" spans="1:10" ht="15.75" x14ac:dyDescent="0.25">
      <c r="B13" s="51"/>
      <c r="C13" s="52"/>
      <c r="D13" s="52"/>
      <c r="E13" s="52"/>
      <c r="F13" s="52"/>
      <c r="G13" s="52"/>
      <c r="H13" s="52"/>
      <c r="I13" s="52"/>
      <c r="J13" s="53"/>
    </row>
    <row r="14" spans="1:10" ht="15.75" x14ac:dyDescent="0.25">
      <c r="B14" s="51"/>
      <c r="C14" s="52"/>
      <c r="D14" s="52"/>
      <c r="E14" s="52"/>
      <c r="F14" s="52"/>
      <c r="G14" s="52"/>
      <c r="H14" s="52"/>
      <c r="I14" s="52"/>
      <c r="J14" s="53"/>
    </row>
    <row r="15" spans="1:10" ht="15.75" x14ac:dyDescent="0.25">
      <c r="B15" s="51"/>
      <c r="C15" s="52"/>
      <c r="D15" s="52"/>
      <c r="E15" s="52"/>
      <c r="F15" s="52"/>
      <c r="G15" s="52"/>
      <c r="H15" s="52"/>
      <c r="I15" s="52"/>
      <c r="J15" s="53"/>
    </row>
    <row r="16" spans="1:10" ht="15.75" x14ac:dyDescent="0.25">
      <c r="B16" s="51"/>
      <c r="C16" s="52"/>
      <c r="D16" s="52"/>
      <c r="E16" s="52"/>
      <c r="F16" s="52"/>
      <c r="G16" s="52"/>
      <c r="H16" s="52"/>
      <c r="I16" s="52"/>
      <c r="J16" s="53"/>
    </row>
    <row r="17" spans="2:10" ht="15.75" x14ac:dyDescent="0.25">
      <c r="B17" s="51"/>
      <c r="C17" s="52"/>
      <c r="D17" s="52"/>
      <c r="E17" s="52"/>
      <c r="F17" s="52"/>
      <c r="G17" s="52"/>
      <c r="H17" s="52"/>
      <c r="I17" s="52"/>
      <c r="J17" s="53"/>
    </row>
    <row r="18" spans="2:10" ht="15.75" x14ac:dyDescent="0.25">
      <c r="B18" s="51"/>
      <c r="C18" s="52"/>
      <c r="D18" s="52"/>
      <c r="E18" s="52"/>
      <c r="F18" s="52"/>
      <c r="G18" s="52"/>
      <c r="H18" s="52"/>
      <c r="I18" s="52"/>
      <c r="J18" s="53"/>
    </row>
    <row r="19" spans="2:10" ht="15.75" x14ac:dyDescent="0.25">
      <c r="B19" s="51"/>
      <c r="C19" s="52"/>
      <c r="D19" s="52"/>
      <c r="E19" s="52"/>
      <c r="F19" s="52"/>
      <c r="G19" s="52"/>
      <c r="H19" s="52"/>
      <c r="I19" s="52"/>
      <c r="J19" s="53"/>
    </row>
    <row r="20" spans="2:10" ht="15.75" x14ac:dyDescent="0.25">
      <c r="B20" s="51"/>
      <c r="C20" s="52"/>
      <c r="D20" s="52"/>
      <c r="E20" s="52"/>
      <c r="F20" s="52"/>
      <c r="G20" s="52"/>
      <c r="H20" s="52"/>
      <c r="I20" s="52"/>
      <c r="J20" s="53"/>
    </row>
    <row r="21" spans="2:10" ht="15.75" x14ac:dyDescent="0.25">
      <c r="B21" s="51"/>
      <c r="C21" s="52"/>
      <c r="D21" s="52"/>
      <c r="E21" s="52"/>
      <c r="F21" s="52"/>
      <c r="G21" s="52"/>
      <c r="H21" s="52"/>
      <c r="I21" s="52"/>
      <c r="J21" s="53"/>
    </row>
    <row r="22" spans="2:10" ht="15.75" x14ac:dyDescent="0.25">
      <c r="B22" s="51"/>
      <c r="C22" s="52"/>
      <c r="D22" s="52"/>
      <c r="E22" s="52"/>
      <c r="F22" s="52"/>
      <c r="G22" s="52"/>
      <c r="H22" s="52"/>
      <c r="I22" s="52"/>
      <c r="J22" s="53"/>
    </row>
    <row r="23" spans="2:10" ht="15.75" x14ac:dyDescent="0.25">
      <c r="B23" s="51"/>
      <c r="C23" s="52"/>
      <c r="D23" s="52"/>
      <c r="E23" s="52"/>
      <c r="F23" s="52"/>
      <c r="G23" s="52"/>
      <c r="H23" s="52"/>
      <c r="I23" s="52"/>
      <c r="J23" s="53"/>
    </row>
    <row r="24" spans="2:10" ht="15.75" x14ac:dyDescent="0.25">
      <c r="B24" s="51"/>
      <c r="C24" s="52"/>
      <c r="D24" s="52"/>
      <c r="E24" s="52"/>
      <c r="F24" s="52"/>
      <c r="G24" s="52"/>
      <c r="H24" s="52"/>
      <c r="I24" s="52"/>
      <c r="J24" s="53"/>
    </row>
    <row r="25" spans="2:10" ht="15.75" x14ac:dyDescent="0.25">
      <c r="B25" s="51"/>
      <c r="C25" s="52"/>
      <c r="D25" s="52"/>
      <c r="E25" s="52"/>
      <c r="F25" s="52"/>
      <c r="G25" s="52"/>
      <c r="H25" s="52"/>
      <c r="I25" s="52"/>
      <c r="J25" s="53"/>
    </row>
    <row r="26" spans="2:10" ht="15.75" x14ac:dyDescent="0.25">
      <c r="B26" s="51"/>
      <c r="C26" s="52"/>
      <c r="D26" s="52"/>
      <c r="E26" s="52"/>
      <c r="F26" s="52"/>
      <c r="G26" s="52"/>
      <c r="H26" s="52"/>
      <c r="I26" s="52"/>
      <c r="J26" s="53"/>
    </row>
    <row r="27" spans="2:10" ht="15.75" x14ac:dyDescent="0.25">
      <c r="B27" s="51"/>
      <c r="C27" s="52"/>
      <c r="D27" s="52"/>
      <c r="E27" s="52"/>
      <c r="F27" s="52"/>
      <c r="G27" s="52"/>
      <c r="H27" s="52"/>
      <c r="I27" s="52"/>
      <c r="J27" s="53"/>
    </row>
    <row r="28" spans="2:10" ht="15.75" x14ac:dyDescent="0.25">
      <c r="B28" s="51"/>
      <c r="C28" s="52"/>
      <c r="D28" s="52"/>
      <c r="E28" s="52"/>
      <c r="F28" s="52"/>
      <c r="G28" s="52"/>
      <c r="H28" s="52"/>
      <c r="I28" s="52"/>
      <c r="J28" s="53"/>
    </row>
    <row r="29" spans="2:10" ht="15.75" x14ac:dyDescent="0.25">
      <c r="B29" s="51"/>
      <c r="C29" s="52"/>
      <c r="D29" s="52"/>
      <c r="E29" s="52"/>
      <c r="F29" s="52"/>
      <c r="G29" s="52"/>
      <c r="H29" s="52"/>
      <c r="I29" s="52"/>
      <c r="J29" s="53"/>
    </row>
    <row r="30" spans="2:10" ht="15.75" x14ac:dyDescent="0.25">
      <c r="B30" s="51"/>
      <c r="C30" s="52"/>
      <c r="D30" s="52"/>
      <c r="E30" s="52"/>
      <c r="F30" s="52"/>
      <c r="G30" s="52"/>
      <c r="H30" s="52"/>
      <c r="I30" s="52"/>
      <c r="J30" s="53"/>
    </row>
    <row r="31" spans="2:10" ht="15.75" x14ac:dyDescent="0.25">
      <c r="B31" s="51"/>
      <c r="C31" s="52"/>
      <c r="D31" s="52"/>
      <c r="E31" s="52"/>
      <c r="F31" s="52"/>
      <c r="G31" s="52"/>
      <c r="H31" s="52"/>
      <c r="I31" s="52"/>
      <c r="J31" s="53"/>
    </row>
    <row r="32" spans="2:10" ht="15.75" x14ac:dyDescent="0.25">
      <c r="B32" s="51"/>
      <c r="C32" s="52"/>
      <c r="D32" s="52"/>
      <c r="E32" s="52"/>
      <c r="F32" s="52"/>
      <c r="G32" s="52"/>
      <c r="H32" s="52"/>
      <c r="I32" s="52"/>
      <c r="J32" s="53"/>
    </row>
    <row r="33" spans="2:10" ht="15.75" x14ac:dyDescent="0.25">
      <c r="B33" s="51"/>
      <c r="C33" s="52"/>
      <c r="D33" s="52"/>
      <c r="E33" s="52"/>
      <c r="F33" s="52"/>
      <c r="G33" s="52"/>
      <c r="H33" s="52"/>
      <c r="I33" s="52"/>
      <c r="J33" s="53"/>
    </row>
    <row r="34" spans="2:10" ht="15.75" x14ac:dyDescent="0.25">
      <c r="B34" s="51"/>
      <c r="C34" s="52"/>
      <c r="D34" s="52"/>
      <c r="E34" s="52"/>
      <c r="F34" s="52"/>
      <c r="G34" s="52"/>
      <c r="H34" s="52"/>
      <c r="I34" s="52"/>
      <c r="J34" s="53"/>
    </row>
    <row r="35" spans="2:10" ht="15.75" x14ac:dyDescent="0.25">
      <c r="B35" s="51"/>
      <c r="C35" s="52"/>
      <c r="D35" s="52"/>
      <c r="E35" s="52"/>
      <c r="F35" s="52"/>
      <c r="G35" s="52"/>
      <c r="H35" s="52"/>
      <c r="I35" s="52"/>
      <c r="J35" s="53"/>
    </row>
    <row r="36" spans="2:10" ht="15.75" x14ac:dyDescent="0.25">
      <c r="B36" s="51"/>
      <c r="C36" s="52"/>
      <c r="D36" s="52"/>
      <c r="E36" s="52"/>
      <c r="F36" s="52"/>
      <c r="G36" s="52"/>
      <c r="H36" s="52"/>
      <c r="I36" s="52"/>
      <c r="J36" s="53"/>
    </row>
    <row r="37" spans="2:10" ht="15.75" x14ac:dyDescent="0.25">
      <c r="B37" s="51"/>
      <c r="C37" s="52"/>
      <c r="D37" s="52"/>
      <c r="E37" s="52"/>
      <c r="F37" s="52"/>
      <c r="G37" s="52"/>
      <c r="H37" s="52"/>
      <c r="I37" s="52"/>
      <c r="J37" s="53"/>
    </row>
    <row r="38" spans="2:10" x14ac:dyDescent="0.25">
      <c r="B38" s="4"/>
      <c r="C38" s="5"/>
      <c r="D38" s="5"/>
      <c r="E38" s="5"/>
      <c r="F38" s="5"/>
      <c r="G38" s="5"/>
      <c r="H38" s="5"/>
      <c r="I38" s="5"/>
      <c r="J38" s="6"/>
    </row>
    <row r="39" spans="2:10" x14ac:dyDescent="0.25">
      <c r="B39" s="4"/>
      <c r="C39" s="5"/>
      <c r="D39" s="5"/>
      <c r="E39" s="5"/>
      <c r="F39" s="5"/>
      <c r="G39" s="5"/>
      <c r="H39" s="5"/>
      <c r="I39" s="5"/>
      <c r="J39" s="6"/>
    </row>
    <row r="40" spans="2:10" x14ac:dyDescent="0.25">
      <c r="B40" s="4"/>
      <c r="C40" s="5"/>
      <c r="D40" s="5"/>
      <c r="E40" s="5"/>
      <c r="F40" s="5"/>
      <c r="G40" s="5"/>
      <c r="H40" s="5"/>
      <c r="I40" s="5"/>
      <c r="J40" s="6"/>
    </row>
    <row r="41" spans="2:10" x14ac:dyDescent="0.25">
      <c r="B41" s="4"/>
      <c r="C41" s="5"/>
      <c r="D41" s="5"/>
      <c r="E41" s="5"/>
      <c r="F41" s="5"/>
      <c r="G41" s="5"/>
      <c r="H41" s="5"/>
      <c r="I41" s="5"/>
      <c r="J41" s="6"/>
    </row>
    <row r="42" spans="2:10" x14ac:dyDescent="0.25">
      <c r="B42" s="4"/>
      <c r="C42" s="5"/>
      <c r="D42" s="5"/>
      <c r="E42" s="5"/>
      <c r="F42" s="5"/>
      <c r="G42" s="5"/>
      <c r="H42" s="5"/>
      <c r="I42" s="5"/>
      <c r="J42" s="6"/>
    </row>
    <row r="43" spans="2:10" x14ac:dyDescent="0.25">
      <c r="B43" s="4"/>
      <c r="C43" s="5"/>
      <c r="D43" s="5"/>
      <c r="E43" s="5"/>
      <c r="F43" s="5"/>
      <c r="G43" s="5"/>
      <c r="H43" s="5"/>
      <c r="I43" s="5"/>
      <c r="J43" s="6"/>
    </row>
    <row r="44" spans="2:10" x14ac:dyDescent="0.25">
      <c r="B44" s="4"/>
      <c r="C44" s="5"/>
      <c r="D44" s="5"/>
      <c r="E44" s="5"/>
      <c r="F44" s="5"/>
      <c r="G44" s="5"/>
      <c r="H44" s="5"/>
      <c r="I44" s="5"/>
      <c r="J44" s="6"/>
    </row>
    <row r="45" spans="2:10" x14ac:dyDescent="0.25">
      <c r="B45" s="4"/>
      <c r="C45" s="5"/>
      <c r="D45" s="5"/>
      <c r="E45" s="5"/>
      <c r="F45" s="5"/>
      <c r="G45" s="5"/>
      <c r="H45" s="5"/>
      <c r="I45" s="5"/>
      <c r="J45" s="6"/>
    </row>
    <row r="46" spans="2:10" x14ac:dyDescent="0.25">
      <c r="B46" s="4"/>
      <c r="C46" s="5"/>
      <c r="D46" s="5"/>
      <c r="E46" s="5"/>
      <c r="F46" s="5"/>
      <c r="G46" s="5"/>
      <c r="H46" s="5"/>
      <c r="I46" s="5"/>
      <c r="J46" s="6"/>
    </row>
    <row r="47" spans="2:10" ht="15.75" thickBot="1" x14ac:dyDescent="0.3">
      <c r="B47" s="8"/>
      <c r="C47" s="9"/>
      <c r="D47" s="9"/>
      <c r="E47" s="9"/>
      <c r="F47" s="9"/>
      <c r="G47" s="9"/>
      <c r="H47" s="9"/>
      <c r="I47" s="9"/>
      <c r="J47" s="10"/>
    </row>
    <row r="48" spans="2:10" x14ac:dyDescent="0.25">
      <c r="B48" s="40" t="str">
        <f>"Version " &amp; Version</f>
        <v>Version FINAL 03/31/2017</v>
      </c>
      <c r="C48" s="3"/>
      <c r="D48" s="3"/>
      <c r="E48" s="3"/>
      <c r="F48" s="3"/>
      <c r="G48" s="3"/>
      <c r="H48" s="3"/>
      <c r="I48" s="3"/>
      <c r="J48" s="56"/>
    </row>
    <row r="49" spans="2:10" ht="15.75" x14ac:dyDescent="0.25">
      <c r="B49" s="487" t="s">
        <v>42</v>
      </c>
      <c r="C49" s="488"/>
      <c r="D49" s="488"/>
      <c r="E49" s="488"/>
      <c r="F49" s="488"/>
      <c r="G49" s="488"/>
      <c r="H49" s="488"/>
      <c r="I49" s="488"/>
      <c r="J49" s="489"/>
    </row>
    <row r="50" spans="2:10" ht="15.75" x14ac:dyDescent="0.25">
      <c r="B50" s="51"/>
      <c r="C50" s="52"/>
      <c r="D50" s="52"/>
      <c r="E50" s="52"/>
      <c r="F50" s="52" t="s">
        <v>6</v>
      </c>
      <c r="G50" s="52"/>
      <c r="H50" s="52"/>
      <c r="I50" s="52"/>
      <c r="J50" s="53"/>
    </row>
    <row r="51" spans="2:10" x14ac:dyDescent="0.25">
      <c r="B51" s="4"/>
      <c r="C51" s="5"/>
      <c r="D51" s="5"/>
      <c r="E51" s="5"/>
      <c r="F51" s="5"/>
      <c r="G51" s="5"/>
      <c r="H51" s="5"/>
      <c r="I51" s="5"/>
      <c r="J51" s="6"/>
    </row>
    <row r="52" spans="2:10" x14ac:dyDescent="0.25">
      <c r="B52" s="4"/>
      <c r="C52" s="5"/>
      <c r="D52" s="5"/>
      <c r="E52" s="5"/>
      <c r="F52" s="5"/>
      <c r="G52" s="5"/>
      <c r="H52" s="5"/>
      <c r="I52" s="5"/>
      <c r="J52" s="6"/>
    </row>
    <row r="53" spans="2:10" x14ac:dyDescent="0.25">
      <c r="B53" s="4"/>
      <c r="C53" s="5"/>
      <c r="D53" s="5"/>
      <c r="E53" s="5"/>
      <c r="F53" s="5"/>
      <c r="G53" s="5"/>
      <c r="H53" s="5"/>
      <c r="I53" s="5"/>
      <c r="J53" s="6"/>
    </row>
    <row r="54" spans="2:10" x14ac:dyDescent="0.25">
      <c r="B54" s="4"/>
      <c r="C54" s="5"/>
      <c r="D54" s="5"/>
      <c r="E54" s="5"/>
      <c r="F54" s="5"/>
      <c r="G54" s="5"/>
      <c r="H54" s="5"/>
      <c r="I54" s="5"/>
      <c r="J54" s="6"/>
    </row>
    <row r="55" spans="2:10" x14ac:dyDescent="0.25">
      <c r="B55" s="4"/>
      <c r="C55" s="5"/>
      <c r="D55" s="5"/>
      <c r="E55" s="5"/>
      <c r="F55" s="5"/>
      <c r="G55" s="5"/>
      <c r="H55" s="5"/>
      <c r="I55" s="5"/>
      <c r="J55" s="6"/>
    </row>
    <row r="56" spans="2:10" x14ac:dyDescent="0.25">
      <c r="B56" s="4"/>
      <c r="C56" s="5"/>
      <c r="D56" s="5"/>
      <c r="E56" s="5"/>
      <c r="F56" s="5"/>
      <c r="G56" s="5"/>
      <c r="H56" s="5"/>
      <c r="I56" s="5"/>
      <c r="J56" s="6"/>
    </row>
    <row r="57" spans="2:10" x14ac:dyDescent="0.25">
      <c r="B57" s="4"/>
      <c r="C57" s="5"/>
      <c r="D57" s="5"/>
      <c r="E57" s="5"/>
      <c r="F57" s="5"/>
      <c r="G57" s="5"/>
      <c r="H57" s="5"/>
      <c r="I57" s="5"/>
      <c r="J57" s="6"/>
    </row>
    <row r="58" spans="2:10" x14ac:dyDescent="0.25">
      <c r="B58" s="4"/>
      <c r="C58" s="5"/>
      <c r="D58" s="5"/>
      <c r="E58" s="5"/>
      <c r="F58" s="5"/>
      <c r="G58" s="5"/>
      <c r="H58" s="5"/>
      <c r="I58" s="5"/>
      <c r="J58" s="6"/>
    </row>
    <row r="59" spans="2:10" x14ac:dyDescent="0.25">
      <c r="B59" s="4"/>
      <c r="C59" s="5"/>
      <c r="D59" s="5"/>
      <c r="E59" s="5"/>
      <c r="F59" s="5"/>
      <c r="G59" s="5"/>
      <c r="H59" s="5"/>
      <c r="I59" s="5"/>
      <c r="J59" s="6"/>
    </row>
    <row r="60" spans="2:10" x14ac:dyDescent="0.25">
      <c r="B60" s="4"/>
      <c r="C60" s="5"/>
      <c r="D60" s="5"/>
      <c r="E60" s="5"/>
      <c r="F60" s="5"/>
      <c r="G60" s="5"/>
      <c r="H60" s="5"/>
      <c r="I60" s="5"/>
      <c r="J60" s="6"/>
    </row>
    <row r="61" spans="2:10" x14ac:dyDescent="0.25">
      <c r="B61" s="4"/>
      <c r="C61" s="5"/>
      <c r="D61" s="5"/>
      <c r="E61" s="5"/>
      <c r="F61" s="5"/>
      <c r="G61" s="5"/>
      <c r="H61" s="5"/>
      <c r="I61" s="5"/>
      <c r="J61" s="6"/>
    </row>
    <row r="62" spans="2:10" x14ac:dyDescent="0.25">
      <c r="B62" s="4"/>
      <c r="C62" s="5"/>
      <c r="D62" s="5"/>
      <c r="E62" s="5"/>
      <c r="F62" s="5"/>
      <c r="G62" s="5"/>
      <c r="H62" s="5"/>
      <c r="I62" s="5"/>
      <c r="J62" s="6"/>
    </row>
    <row r="63" spans="2:10" x14ac:dyDescent="0.25">
      <c r="B63" s="4"/>
      <c r="C63" s="5"/>
      <c r="D63" s="5"/>
      <c r="E63" s="5"/>
      <c r="F63" s="5"/>
      <c r="G63" s="5"/>
      <c r="H63" s="5"/>
      <c r="I63" s="5"/>
      <c r="J63" s="6"/>
    </row>
    <row r="64" spans="2:10" x14ac:dyDescent="0.25">
      <c r="B64" s="4"/>
      <c r="C64" s="5"/>
      <c r="D64" s="5"/>
      <c r="E64" s="5"/>
      <c r="F64" s="5"/>
      <c r="G64" s="5"/>
      <c r="H64" s="5"/>
      <c r="I64" s="5"/>
      <c r="J64" s="6"/>
    </row>
    <row r="65" spans="2:10" x14ac:dyDescent="0.25">
      <c r="B65" s="4"/>
      <c r="C65" s="5"/>
      <c r="D65" s="5"/>
      <c r="E65" s="5"/>
      <c r="F65" s="5"/>
      <c r="G65" s="5"/>
      <c r="H65" s="5"/>
      <c r="I65" s="5"/>
      <c r="J65" s="6"/>
    </row>
    <row r="66" spans="2:10" x14ac:dyDescent="0.25">
      <c r="B66" s="4"/>
      <c r="C66" s="5"/>
      <c r="D66" s="5"/>
      <c r="E66" s="5"/>
      <c r="F66" s="5"/>
      <c r="G66" s="5"/>
      <c r="H66" s="5"/>
      <c r="I66" s="5"/>
      <c r="J66" s="6"/>
    </row>
    <row r="67" spans="2:10" x14ac:dyDescent="0.25">
      <c r="B67" s="4"/>
      <c r="C67" s="5"/>
      <c r="D67" s="5"/>
      <c r="E67" s="5"/>
      <c r="F67" s="5"/>
      <c r="G67" s="5"/>
      <c r="H67" s="5"/>
      <c r="I67" s="5"/>
      <c r="J67" s="6"/>
    </row>
    <row r="68" spans="2:10" x14ac:dyDescent="0.25">
      <c r="B68" s="4"/>
      <c r="C68" s="5"/>
      <c r="D68" s="5"/>
      <c r="E68" s="5"/>
      <c r="F68" s="5"/>
      <c r="G68" s="5"/>
      <c r="H68" s="5"/>
      <c r="I68" s="5"/>
      <c r="J68" s="6"/>
    </row>
    <row r="69" spans="2:10" x14ac:dyDescent="0.25">
      <c r="B69" s="4"/>
      <c r="C69" s="5"/>
      <c r="D69" s="5"/>
      <c r="E69" s="5"/>
      <c r="F69" s="5"/>
      <c r="G69" s="5"/>
      <c r="H69" s="5"/>
      <c r="I69" s="5"/>
      <c r="J69" s="6"/>
    </row>
    <row r="70" spans="2:10" x14ac:dyDescent="0.25">
      <c r="B70" s="4"/>
      <c r="C70" s="5"/>
      <c r="D70" s="5"/>
      <c r="E70" s="5"/>
      <c r="F70" s="5"/>
      <c r="G70" s="5"/>
      <c r="H70" s="5"/>
      <c r="I70" s="5"/>
      <c r="J70" s="6"/>
    </row>
    <row r="71" spans="2:10" x14ac:dyDescent="0.25">
      <c r="B71" s="4"/>
      <c r="C71" s="5"/>
      <c r="D71" s="5"/>
      <c r="E71" s="5"/>
      <c r="F71" s="5"/>
      <c r="G71" s="5"/>
      <c r="H71" s="5"/>
      <c r="I71" s="5"/>
      <c r="J71" s="6"/>
    </row>
    <row r="72" spans="2:10" x14ac:dyDescent="0.25">
      <c r="B72" s="4"/>
      <c r="C72" s="5"/>
      <c r="D72" s="5"/>
      <c r="E72" s="5"/>
      <c r="F72" s="5"/>
      <c r="G72" s="5"/>
      <c r="H72" s="5"/>
      <c r="I72" s="5"/>
      <c r="J72" s="6"/>
    </row>
    <row r="73" spans="2:10" x14ac:dyDescent="0.25">
      <c r="B73" s="4"/>
      <c r="C73" s="5"/>
      <c r="D73" s="5"/>
      <c r="E73" s="5"/>
      <c r="F73" s="5"/>
      <c r="G73" s="5"/>
      <c r="H73" s="5"/>
      <c r="I73" s="5"/>
      <c r="J73" s="6"/>
    </row>
    <row r="74" spans="2:10" x14ac:dyDescent="0.25">
      <c r="B74" s="4"/>
      <c r="C74" s="5"/>
      <c r="D74" s="5"/>
      <c r="E74" s="5"/>
      <c r="F74" s="5"/>
      <c r="G74" s="5"/>
      <c r="H74" s="5"/>
      <c r="I74" s="5"/>
      <c r="J74" s="6"/>
    </row>
    <row r="75" spans="2:10" x14ac:dyDescent="0.25">
      <c r="B75" s="4"/>
      <c r="C75" s="5"/>
      <c r="D75" s="5"/>
      <c r="E75" s="5"/>
      <c r="F75" s="5"/>
      <c r="G75" s="5"/>
      <c r="H75" s="5"/>
      <c r="I75" s="5"/>
      <c r="J75" s="6"/>
    </row>
    <row r="76" spans="2:10" x14ac:dyDescent="0.25">
      <c r="B76" s="4"/>
      <c r="C76" s="5"/>
      <c r="D76" s="5"/>
      <c r="E76" s="5"/>
      <c r="F76" s="5"/>
      <c r="G76" s="5"/>
      <c r="H76" s="5"/>
      <c r="I76" s="5"/>
      <c r="J76" s="6"/>
    </row>
    <row r="77" spans="2:10" x14ac:dyDescent="0.25">
      <c r="B77" s="4"/>
      <c r="C77" s="5"/>
      <c r="D77" s="5"/>
      <c r="E77" s="5"/>
      <c r="F77" s="5"/>
      <c r="G77" s="5"/>
      <c r="H77" s="5"/>
      <c r="I77" s="5"/>
      <c r="J77" s="6"/>
    </row>
    <row r="78" spans="2:10" x14ac:dyDescent="0.25">
      <c r="B78" s="4"/>
      <c r="C78" s="5"/>
      <c r="D78" s="5"/>
      <c r="E78" s="5"/>
      <c r="F78" s="5"/>
      <c r="G78" s="5"/>
      <c r="H78" s="5"/>
      <c r="I78" s="5"/>
      <c r="J78" s="6"/>
    </row>
    <row r="79" spans="2:10" x14ac:dyDescent="0.25">
      <c r="B79" s="4"/>
      <c r="C79" s="5"/>
      <c r="D79" s="5"/>
      <c r="E79" s="5"/>
      <c r="F79" s="5"/>
      <c r="G79" s="5"/>
      <c r="H79" s="5"/>
      <c r="I79" s="5"/>
      <c r="J79" s="6"/>
    </row>
    <row r="80" spans="2:10" x14ac:dyDescent="0.25">
      <c r="B80" s="4"/>
      <c r="C80" s="5"/>
      <c r="D80" s="5"/>
      <c r="E80" s="5"/>
      <c r="F80" s="5"/>
      <c r="G80" s="5"/>
      <c r="H80" s="5"/>
      <c r="I80" s="5"/>
      <c r="J80" s="6"/>
    </row>
    <row r="81" spans="2:10" x14ac:dyDescent="0.25">
      <c r="B81" s="4"/>
      <c r="C81" s="5"/>
      <c r="D81" s="5"/>
      <c r="E81" s="5"/>
      <c r="F81" s="5"/>
      <c r="G81" s="5"/>
      <c r="H81" s="5"/>
      <c r="I81" s="5"/>
      <c r="J81" s="6"/>
    </row>
    <row r="82" spans="2:10" x14ac:dyDescent="0.25">
      <c r="B82" s="4"/>
      <c r="C82" s="5"/>
      <c r="D82" s="5"/>
      <c r="E82" s="5"/>
      <c r="F82" s="5"/>
      <c r="G82" s="5"/>
      <c r="H82" s="5"/>
      <c r="I82" s="5"/>
      <c r="J82" s="6"/>
    </row>
    <row r="83" spans="2:10" x14ac:dyDescent="0.25">
      <c r="B83" s="4"/>
      <c r="C83" s="5"/>
      <c r="D83" s="5"/>
      <c r="E83" s="5"/>
      <c r="F83" s="5"/>
      <c r="G83" s="5"/>
      <c r="H83" s="5"/>
      <c r="I83" s="5"/>
      <c r="J83" s="6"/>
    </row>
    <row r="84" spans="2:10" x14ac:dyDescent="0.25">
      <c r="B84" s="4"/>
      <c r="C84" s="5"/>
      <c r="D84" s="5"/>
      <c r="E84" s="5"/>
      <c r="F84" s="5"/>
      <c r="G84" s="5"/>
      <c r="H84" s="5"/>
      <c r="I84" s="5"/>
      <c r="J84" s="6"/>
    </row>
    <row r="85" spans="2:10" x14ac:dyDescent="0.25">
      <c r="B85" s="4"/>
      <c r="C85" s="5"/>
      <c r="D85" s="5"/>
      <c r="E85" s="5"/>
      <c r="F85" s="5"/>
      <c r="G85" s="5"/>
      <c r="H85" s="5"/>
      <c r="I85" s="5"/>
      <c r="J85" s="6"/>
    </row>
    <row r="86" spans="2:10" x14ac:dyDescent="0.25">
      <c r="B86" s="4"/>
      <c r="C86" s="5"/>
      <c r="D86" s="5"/>
      <c r="E86" s="5"/>
      <c r="F86" s="5"/>
      <c r="G86" s="5"/>
      <c r="H86" s="5"/>
      <c r="I86" s="5"/>
      <c r="J86" s="6"/>
    </row>
    <row r="87" spans="2:10" x14ac:dyDescent="0.25">
      <c r="B87" s="4"/>
      <c r="C87" s="5"/>
      <c r="D87" s="5"/>
      <c r="E87" s="5"/>
      <c r="F87" s="5"/>
      <c r="G87" s="5"/>
      <c r="H87" s="5"/>
      <c r="I87" s="5"/>
      <c r="J87" s="6"/>
    </row>
    <row r="88" spans="2:10" x14ac:dyDescent="0.25">
      <c r="B88" s="4"/>
      <c r="C88" s="5"/>
      <c r="D88" s="5"/>
      <c r="E88" s="5"/>
      <c r="F88" s="5"/>
      <c r="G88" s="5"/>
      <c r="H88" s="5"/>
      <c r="I88" s="5"/>
      <c r="J88" s="6"/>
    </row>
    <row r="89" spans="2:10" x14ac:dyDescent="0.25">
      <c r="B89" s="4"/>
      <c r="C89" s="5"/>
      <c r="D89" s="5"/>
      <c r="E89" s="5"/>
      <c r="F89" s="5"/>
      <c r="G89" s="5"/>
      <c r="H89" s="5"/>
      <c r="I89" s="5"/>
      <c r="J89" s="6"/>
    </row>
    <row r="90" spans="2:10" x14ac:dyDescent="0.25">
      <c r="B90" s="4"/>
      <c r="C90" s="5"/>
      <c r="D90" s="5"/>
      <c r="E90" s="5"/>
      <c r="F90" s="5"/>
      <c r="G90" s="5"/>
      <c r="H90" s="5"/>
      <c r="I90" s="5"/>
      <c r="J90" s="6"/>
    </row>
    <row r="91" spans="2:10" x14ac:dyDescent="0.25">
      <c r="B91" s="4"/>
      <c r="C91" s="5"/>
      <c r="D91" s="5"/>
      <c r="E91" s="5"/>
      <c r="F91" s="5"/>
      <c r="G91" s="5"/>
      <c r="H91" s="5"/>
      <c r="I91" s="5"/>
      <c r="J91" s="6"/>
    </row>
    <row r="92" spans="2:10" x14ac:dyDescent="0.25">
      <c r="B92" s="4"/>
      <c r="C92" s="5"/>
      <c r="D92" s="5"/>
      <c r="E92" s="5"/>
      <c r="F92" s="5"/>
      <c r="G92" s="5"/>
      <c r="H92" s="5"/>
      <c r="I92" s="5"/>
      <c r="J92" s="6"/>
    </row>
    <row r="93" spans="2:10" x14ac:dyDescent="0.25">
      <c r="B93" s="4"/>
      <c r="C93" s="57"/>
      <c r="D93" s="5"/>
      <c r="E93" s="5"/>
      <c r="F93" s="5"/>
      <c r="G93" s="5"/>
      <c r="H93" s="5"/>
      <c r="I93" s="5"/>
      <c r="J93" s="6"/>
    </row>
    <row r="94" spans="2:10" x14ac:dyDescent="0.25">
      <c r="B94" s="4"/>
      <c r="C94" s="57"/>
      <c r="D94" s="5"/>
      <c r="E94" s="5"/>
      <c r="F94" s="5"/>
      <c r="G94" s="5"/>
      <c r="H94" s="5"/>
      <c r="I94" s="5"/>
      <c r="J94" s="6"/>
    </row>
    <row r="95" spans="2:10" ht="15.75" thickBot="1" x14ac:dyDescent="0.3">
      <c r="B95" s="8"/>
      <c r="C95" s="9"/>
      <c r="D95" s="9"/>
      <c r="E95" s="9"/>
      <c r="F95" s="9"/>
      <c r="G95" s="9"/>
      <c r="H95" s="9"/>
      <c r="I95" s="9"/>
      <c r="J95" s="10"/>
    </row>
    <row r="96" spans="2:10" x14ac:dyDescent="0.25">
      <c r="B96" s="40" t="str">
        <f>"Version " &amp; Version</f>
        <v>Version FINAL 03/31/2017</v>
      </c>
      <c r="C96" s="3"/>
      <c r="D96" s="3"/>
      <c r="E96" s="3"/>
      <c r="F96" s="3"/>
      <c r="G96" s="3"/>
      <c r="H96" s="3"/>
      <c r="I96" s="3"/>
      <c r="J96" s="56"/>
    </row>
    <row r="97" spans="2:10" ht="15.75" x14ac:dyDescent="0.25">
      <c r="B97" s="487" t="s">
        <v>42</v>
      </c>
      <c r="C97" s="488"/>
      <c r="D97" s="488"/>
      <c r="E97" s="488"/>
      <c r="F97" s="488"/>
      <c r="G97" s="488"/>
      <c r="H97" s="488"/>
      <c r="I97" s="488"/>
      <c r="J97" s="489"/>
    </row>
    <row r="98" spans="2:10" ht="15.75" x14ac:dyDescent="0.25">
      <c r="B98" s="248"/>
      <c r="C98" s="249"/>
      <c r="D98" s="249"/>
      <c r="E98" s="249"/>
      <c r="F98" s="249" t="s">
        <v>6</v>
      </c>
      <c r="G98" s="249"/>
      <c r="H98" s="249"/>
      <c r="I98" s="249"/>
      <c r="J98" s="250"/>
    </row>
    <row r="99" spans="2:10" x14ac:dyDescent="0.25">
      <c r="B99" s="4"/>
      <c r="C99" s="5"/>
      <c r="D99" s="5"/>
      <c r="E99" s="5"/>
      <c r="F99" s="5"/>
      <c r="G99" s="5"/>
      <c r="H99" s="5"/>
      <c r="I99" s="5"/>
      <c r="J99" s="6"/>
    </row>
    <row r="100" spans="2:10" x14ac:dyDescent="0.25">
      <c r="B100" s="4"/>
      <c r="C100" s="5"/>
      <c r="D100" s="5"/>
      <c r="E100" s="5"/>
      <c r="F100" s="5"/>
      <c r="G100" s="5"/>
      <c r="H100" s="5"/>
      <c r="I100" s="5"/>
      <c r="J100" s="6"/>
    </row>
    <row r="101" spans="2:10" x14ac:dyDescent="0.25">
      <c r="B101" s="4"/>
      <c r="C101" s="5"/>
      <c r="D101" s="5"/>
      <c r="E101" s="5"/>
      <c r="F101" s="5"/>
      <c r="G101" s="5"/>
      <c r="H101" s="5"/>
      <c r="I101" s="5"/>
      <c r="J101" s="6"/>
    </row>
    <row r="102" spans="2:10" x14ac:dyDescent="0.25">
      <c r="B102" s="4"/>
      <c r="C102" s="5"/>
      <c r="D102" s="5"/>
      <c r="E102" s="5"/>
      <c r="F102" s="5"/>
      <c r="G102" s="5"/>
      <c r="H102" s="5"/>
      <c r="I102" s="5"/>
      <c r="J102" s="6"/>
    </row>
    <row r="103" spans="2:10" x14ac:dyDescent="0.25">
      <c r="B103" s="4"/>
      <c r="C103" s="5"/>
      <c r="D103" s="5"/>
      <c r="E103" s="5"/>
      <c r="F103" s="5"/>
      <c r="G103" s="5"/>
      <c r="H103" s="5"/>
      <c r="I103" s="5"/>
      <c r="J103" s="6"/>
    </row>
    <row r="104" spans="2:10" x14ac:dyDescent="0.25">
      <c r="B104" s="4"/>
      <c r="C104" s="5"/>
      <c r="D104" s="5"/>
      <c r="E104" s="5"/>
      <c r="F104" s="5"/>
      <c r="G104" s="5"/>
      <c r="H104" s="5"/>
      <c r="I104" s="5"/>
      <c r="J104" s="6"/>
    </row>
    <row r="105" spans="2:10" x14ac:dyDescent="0.25">
      <c r="B105" s="4"/>
      <c r="C105" s="5"/>
      <c r="D105" s="5"/>
      <c r="E105" s="5"/>
      <c r="F105" s="5"/>
      <c r="G105" s="5"/>
      <c r="H105" s="5"/>
      <c r="I105" s="5"/>
      <c r="J105" s="6"/>
    </row>
    <row r="106" spans="2:10" x14ac:dyDescent="0.25">
      <c r="B106" s="4"/>
      <c r="C106" s="5"/>
      <c r="D106" s="5"/>
      <c r="E106" s="5"/>
      <c r="F106" s="5"/>
      <c r="G106" s="5"/>
      <c r="H106" s="5"/>
      <c r="I106" s="5"/>
      <c r="J106" s="6"/>
    </row>
    <row r="107" spans="2:10" x14ac:dyDescent="0.25">
      <c r="B107" s="4"/>
      <c r="C107" s="5"/>
      <c r="D107" s="5"/>
      <c r="E107" s="5"/>
      <c r="F107" s="5"/>
      <c r="G107" s="5"/>
      <c r="H107" s="5"/>
      <c r="I107" s="5"/>
      <c r="J107" s="6"/>
    </row>
    <row r="108" spans="2:10" x14ac:dyDescent="0.25">
      <c r="B108" s="4"/>
      <c r="C108" s="5"/>
      <c r="D108" s="5"/>
      <c r="E108" s="5"/>
      <c r="F108" s="5"/>
      <c r="G108" s="5"/>
      <c r="H108" s="5"/>
      <c r="I108" s="5"/>
      <c r="J108" s="6"/>
    </row>
    <row r="109" spans="2:10" x14ac:dyDescent="0.25">
      <c r="B109" s="4"/>
      <c r="C109" s="5"/>
      <c r="D109" s="5"/>
      <c r="E109" s="5"/>
      <c r="F109" s="5"/>
      <c r="G109" s="5"/>
      <c r="H109" s="5"/>
      <c r="I109" s="5"/>
      <c r="J109" s="6"/>
    </row>
    <row r="110" spans="2:10" x14ac:dyDescent="0.25">
      <c r="B110" s="4"/>
      <c r="C110" s="5"/>
      <c r="D110" s="5"/>
      <c r="E110" s="5"/>
      <c r="F110" s="5"/>
      <c r="G110" s="5"/>
      <c r="H110" s="5"/>
      <c r="I110" s="5"/>
      <c r="J110" s="6"/>
    </row>
    <row r="111" spans="2:10" x14ac:dyDescent="0.25">
      <c r="B111" s="4"/>
      <c r="C111" s="5"/>
      <c r="D111" s="5"/>
      <c r="E111" s="5"/>
      <c r="F111" s="5"/>
      <c r="G111" s="5"/>
      <c r="H111" s="5"/>
      <c r="I111" s="5"/>
      <c r="J111" s="6"/>
    </row>
    <row r="112" spans="2:10" x14ac:dyDescent="0.25">
      <c r="B112" s="4"/>
      <c r="C112" s="5"/>
      <c r="D112" s="5"/>
      <c r="E112" s="5"/>
      <c r="F112" s="5"/>
      <c r="G112" s="5"/>
      <c r="H112" s="5"/>
      <c r="I112" s="5"/>
      <c r="J112" s="6"/>
    </row>
    <row r="113" spans="2:10" x14ac:dyDescent="0.25">
      <c r="B113" s="4"/>
      <c r="C113" s="5"/>
      <c r="D113" s="5"/>
      <c r="E113" s="5"/>
      <c r="F113" s="5"/>
      <c r="G113" s="5"/>
      <c r="H113" s="5"/>
      <c r="I113" s="5"/>
      <c r="J113" s="6"/>
    </row>
    <row r="114" spans="2:10" x14ac:dyDescent="0.25">
      <c r="B114" s="4"/>
      <c r="C114" s="5"/>
      <c r="D114" s="5"/>
      <c r="E114" s="5"/>
      <c r="F114" s="5"/>
      <c r="G114" s="5"/>
      <c r="H114" s="5"/>
      <c r="I114" s="5"/>
      <c r="J114" s="6"/>
    </row>
    <row r="115" spans="2:10" x14ac:dyDescent="0.25">
      <c r="B115" s="4"/>
      <c r="C115" s="5"/>
      <c r="D115" s="5"/>
      <c r="E115" s="5"/>
      <c r="F115" s="5"/>
      <c r="G115" s="5"/>
      <c r="H115" s="5"/>
      <c r="I115" s="5"/>
      <c r="J115" s="6"/>
    </row>
    <row r="116" spans="2:10" x14ac:dyDescent="0.25">
      <c r="B116" s="4"/>
      <c r="C116" s="5"/>
      <c r="D116" s="5"/>
      <c r="E116" s="5"/>
      <c r="F116" s="5"/>
      <c r="G116" s="5"/>
      <c r="H116" s="5"/>
      <c r="I116" s="5"/>
      <c r="J116" s="6"/>
    </row>
    <row r="117" spans="2:10" x14ac:dyDescent="0.25">
      <c r="B117" s="4"/>
      <c r="C117" s="5"/>
      <c r="D117" s="5"/>
      <c r="E117" s="5"/>
      <c r="F117" s="5"/>
      <c r="G117" s="5"/>
      <c r="H117" s="5"/>
      <c r="I117" s="5"/>
      <c r="J117" s="6"/>
    </row>
    <row r="118" spans="2:10" x14ac:dyDescent="0.25">
      <c r="B118" s="4"/>
      <c r="C118" s="5"/>
      <c r="D118" s="5"/>
      <c r="E118" s="5"/>
      <c r="F118" s="5"/>
      <c r="G118" s="5"/>
      <c r="H118" s="5"/>
      <c r="I118" s="5"/>
      <c r="J118" s="6"/>
    </row>
    <row r="119" spans="2:10" x14ac:dyDescent="0.25">
      <c r="B119" s="4"/>
      <c r="C119" s="5"/>
      <c r="D119" s="5"/>
      <c r="E119" s="5"/>
      <c r="F119" s="5"/>
      <c r="G119" s="5"/>
      <c r="H119" s="5"/>
      <c r="I119" s="5"/>
      <c r="J119" s="6"/>
    </row>
    <row r="120" spans="2:10" x14ac:dyDescent="0.25">
      <c r="B120" s="4"/>
      <c r="C120" s="5"/>
      <c r="D120" s="5"/>
      <c r="E120" s="5"/>
      <c r="F120" s="5"/>
      <c r="G120" s="5"/>
      <c r="H120" s="5"/>
      <c r="I120" s="5"/>
      <c r="J120" s="6"/>
    </row>
    <row r="121" spans="2:10" x14ac:dyDescent="0.25">
      <c r="B121" s="4"/>
      <c r="C121" s="5"/>
      <c r="D121" s="5"/>
      <c r="E121" s="5"/>
      <c r="F121" s="5"/>
      <c r="G121" s="5"/>
      <c r="H121" s="5"/>
      <c r="I121" s="5"/>
      <c r="J121" s="6"/>
    </row>
    <row r="122" spans="2:10" x14ac:dyDescent="0.25">
      <c r="B122" s="4"/>
      <c r="C122" s="5"/>
      <c r="D122" s="5"/>
      <c r="E122" s="5"/>
      <c r="F122" s="5"/>
      <c r="G122" s="5"/>
      <c r="H122" s="5"/>
      <c r="I122" s="5"/>
      <c r="J122" s="6"/>
    </row>
    <row r="123" spans="2:10" x14ac:dyDescent="0.25">
      <c r="B123" s="4"/>
      <c r="C123" s="5"/>
      <c r="D123" s="5"/>
      <c r="E123" s="5"/>
      <c r="F123" s="5"/>
      <c r="G123" s="5"/>
      <c r="H123" s="5"/>
      <c r="I123" s="5"/>
      <c r="J123" s="6"/>
    </row>
    <row r="124" spans="2:10" x14ac:dyDescent="0.25">
      <c r="B124" s="4"/>
      <c r="C124" s="5"/>
      <c r="D124" s="5"/>
      <c r="E124" s="5"/>
      <c r="F124" s="5"/>
      <c r="G124" s="5"/>
      <c r="H124" s="5"/>
      <c r="I124" s="5"/>
      <c r="J124" s="6"/>
    </row>
    <row r="125" spans="2:10" x14ac:dyDescent="0.25">
      <c r="B125" s="4"/>
      <c r="C125" s="5"/>
      <c r="D125" s="5"/>
      <c r="E125" s="5"/>
      <c r="F125" s="5"/>
      <c r="G125" s="5"/>
      <c r="H125" s="5"/>
      <c r="I125" s="5"/>
      <c r="J125" s="6"/>
    </row>
    <row r="126" spans="2:10" x14ac:dyDescent="0.25">
      <c r="B126" s="4"/>
      <c r="C126" s="5"/>
      <c r="D126" s="5"/>
      <c r="E126" s="5"/>
      <c r="F126" s="5"/>
      <c r="G126" s="5"/>
      <c r="H126" s="5"/>
      <c r="I126" s="5"/>
      <c r="J126" s="6"/>
    </row>
    <row r="127" spans="2:10" x14ac:dyDescent="0.25">
      <c r="B127" s="4"/>
      <c r="C127" s="5"/>
      <c r="D127" s="5"/>
      <c r="E127" s="5"/>
      <c r="F127" s="5"/>
      <c r="G127" s="5"/>
      <c r="H127" s="5"/>
      <c r="I127" s="5"/>
      <c r="J127" s="6"/>
    </row>
    <row r="128" spans="2:10" x14ac:dyDescent="0.25">
      <c r="B128" s="4"/>
      <c r="C128" s="5"/>
      <c r="D128" s="5"/>
      <c r="E128" s="5"/>
      <c r="F128" s="5"/>
      <c r="G128" s="5"/>
      <c r="H128" s="5"/>
      <c r="I128" s="5"/>
      <c r="J128" s="6"/>
    </row>
    <row r="129" spans="2:10" x14ac:dyDescent="0.25">
      <c r="B129" s="4"/>
      <c r="C129" s="5"/>
      <c r="D129" s="5"/>
      <c r="E129" s="5"/>
      <c r="F129" s="5"/>
      <c r="G129" s="5"/>
      <c r="H129" s="5"/>
      <c r="I129" s="5"/>
      <c r="J129" s="6"/>
    </row>
    <row r="130" spans="2:10" x14ac:dyDescent="0.25">
      <c r="B130" s="4"/>
      <c r="C130" s="5"/>
      <c r="D130" s="5"/>
      <c r="E130" s="5"/>
      <c r="F130" s="5"/>
      <c r="G130" s="5"/>
      <c r="H130" s="5"/>
      <c r="I130" s="5"/>
      <c r="J130" s="6"/>
    </row>
    <row r="131" spans="2:10" x14ac:dyDescent="0.25">
      <c r="B131" s="4"/>
      <c r="C131" s="5"/>
      <c r="D131" s="5"/>
      <c r="E131" s="5"/>
      <c r="F131" s="5"/>
      <c r="G131" s="5"/>
      <c r="H131" s="5"/>
      <c r="I131" s="5"/>
      <c r="J131" s="6"/>
    </row>
    <row r="132" spans="2:10" x14ac:dyDescent="0.25">
      <c r="B132" s="4"/>
      <c r="C132" s="5"/>
      <c r="D132" s="5"/>
      <c r="E132" s="5"/>
      <c r="F132" s="5"/>
      <c r="G132" s="5"/>
      <c r="H132" s="5"/>
      <c r="I132" s="5"/>
      <c r="J132" s="6"/>
    </row>
    <row r="133" spans="2:10" x14ac:dyDescent="0.25">
      <c r="B133" s="4"/>
      <c r="C133" s="5"/>
      <c r="D133" s="5"/>
      <c r="E133" s="5"/>
      <c r="F133" s="5"/>
      <c r="G133" s="5"/>
      <c r="H133" s="5"/>
      <c r="I133" s="5"/>
      <c r="J133" s="6"/>
    </row>
    <row r="134" spans="2:10" x14ac:dyDescent="0.25">
      <c r="B134" s="4"/>
      <c r="C134" s="5"/>
      <c r="D134" s="5"/>
      <c r="E134" s="5"/>
      <c r="F134" s="5"/>
      <c r="G134" s="5"/>
      <c r="H134" s="5"/>
      <c r="I134" s="5"/>
      <c r="J134" s="6"/>
    </row>
    <row r="135" spans="2:10" x14ac:dyDescent="0.25">
      <c r="B135" s="4"/>
      <c r="C135" s="5"/>
      <c r="D135" s="5"/>
      <c r="E135" s="5"/>
      <c r="F135" s="5"/>
      <c r="G135" s="5"/>
      <c r="H135" s="5"/>
      <c r="I135" s="5"/>
      <c r="J135" s="6"/>
    </row>
    <row r="136" spans="2:10" x14ac:dyDescent="0.25">
      <c r="B136" s="4"/>
      <c r="C136" s="5"/>
      <c r="D136" s="5"/>
      <c r="E136" s="5"/>
      <c r="F136" s="5"/>
      <c r="G136" s="5"/>
      <c r="H136" s="5"/>
      <c r="I136" s="5"/>
      <c r="J136" s="6"/>
    </row>
    <row r="137" spans="2:10" x14ac:dyDescent="0.25">
      <c r="B137" s="4"/>
      <c r="C137" s="5"/>
      <c r="D137" s="5"/>
      <c r="E137" s="5"/>
      <c r="F137" s="5"/>
      <c r="G137" s="5"/>
      <c r="H137" s="5"/>
      <c r="I137" s="5"/>
      <c r="J137" s="6"/>
    </row>
    <row r="138" spans="2:10" x14ac:dyDescent="0.25">
      <c r="B138" s="4"/>
      <c r="C138" s="5"/>
      <c r="D138" s="5"/>
      <c r="E138" s="5"/>
      <c r="F138" s="5"/>
      <c r="G138" s="5"/>
      <c r="H138" s="5"/>
      <c r="I138" s="5"/>
      <c r="J138" s="6"/>
    </row>
    <row r="139" spans="2:10" x14ac:dyDescent="0.25">
      <c r="B139" s="4"/>
      <c r="C139" s="5"/>
      <c r="D139" s="5"/>
      <c r="E139" s="5"/>
      <c r="F139" s="5"/>
      <c r="G139" s="5"/>
      <c r="H139" s="5"/>
      <c r="I139" s="5"/>
      <c r="J139" s="6"/>
    </row>
    <row r="140" spans="2:10" x14ac:dyDescent="0.25">
      <c r="B140" s="4"/>
      <c r="C140" s="5"/>
      <c r="D140" s="5"/>
      <c r="E140" s="5"/>
      <c r="F140" s="5"/>
      <c r="G140" s="5"/>
      <c r="H140" s="5"/>
      <c r="I140" s="5"/>
      <c r="J140" s="6"/>
    </row>
    <row r="141" spans="2:10" x14ac:dyDescent="0.25">
      <c r="B141" s="4"/>
      <c r="C141" s="57"/>
      <c r="D141" s="5"/>
      <c r="E141" s="5"/>
      <c r="F141" s="5"/>
      <c r="G141" s="5"/>
      <c r="H141" s="5"/>
      <c r="I141" s="5"/>
      <c r="J141" s="6"/>
    </row>
    <row r="142" spans="2:10" x14ac:dyDescent="0.25">
      <c r="B142" s="4"/>
      <c r="C142" s="57"/>
      <c r="D142" s="5"/>
      <c r="E142" s="5"/>
      <c r="F142" s="5"/>
      <c r="G142" s="5"/>
      <c r="H142" s="5"/>
      <c r="I142" s="5"/>
      <c r="J142" s="6"/>
    </row>
    <row r="143" spans="2:10" ht="15.75" thickBot="1" x14ac:dyDescent="0.3">
      <c r="B143" s="8"/>
      <c r="C143" s="9"/>
      <c r="D143" s="9"/>
      <c r="E143" s="9"/>
      <c r="F143" s="9"/>
      <c r="G143" s="9"/>
      <c r="H143" s="9"/>
      <c r="I143" s="9"/>
      <c r="J143" s="10"/>
    </row>
    <row r="144" spans="2:10" x14ac:dyDescent="0.25">
      <c r="B144" s="40" t="str">
        <f>"Version " &amp; Version</f>
        <v>Version FINAL 03/31/2017</v>
      </c>
      <c r="C144" s="3"/>
      <c r="D144" s="3"/>
      <c r="E144" s="3"/>
      <c r="F144" s="3"/>
      <c r="G144" s="3"/>
      <c r="H144" s="3"/>
      <c r="I144" s="3"/>
      <c r="J144" s="56"/>
    </row>
    <row r="145" spans="2:10" ht="15.75" x14ac:dyDescent="0.25">
      <c r="B145" s="487" t="s">
        <v>42</v>
      </c>
      <c r="C145" s="488"/>
      <c r="D145" s="488"/>
      <c r="E145" s="488"/>
      <c r="F145" s="488"/>
      <c r="G145" s="488"/>
      <c r="H145" s="488"/>
      <c r="I145" s="488"/>
      <c r="J145" s="489"/>
    </row>
    <row r="146" spans="2:10" ht="15.75" x14ac:dyDescent="0.25">
      <c r="B146" s="416"/>
      <c r="C146" s="417"/>
      <c r="D146" s="417"/>
      <c r="E146" s="417"/>
      <c r="F146" s="417" t="s">
        <v>6</v>
      </c>
      <c r="G146" s="417"/>
      <c r="H146" s="417"/>
      <c r="I146" s="417"/>
      <c r="J146" s="418"/>
    </row>
    <row r="147" spans="2:10" x14ac:dyDescent="0.25">
      <c r="B147" s="4"/>
      <c r="C147" s="5"/>
      <c r="D147" s="5"/>
      <c r="E147" s="5"/>
      <c r="F147" s="5"/>
      <c r="G147" s="5"/>
      <c r="H147" s="5"/>
      <c r="I147" s="5"/>
      <c r="J147" s="6"/>
    </row>
    <row r="148" spans="2:10" x14ac:dyDescent="0.25">
      <c r="B148" s="4"/>
      <c r="C148" s="5"/>
      <c r="D148" s="5"/>
      <c r="E148" s="5"/>
      <c r="F148" s="5"/>
      <c r="G148" s="5"/>
      <c r="H148" s="5"/>
      <c r="I148" s="5"/>
      <c r="J148" s="6"/>
    </row>
    <row r="149" spans="2:10" x14ac:dyDescent="0.25">
      <c r="B149" s="4"/>
      <c r="C149" s="5"/>
      <c r="D149" s="5"/>
      <c r="E149" s="5"/>
      <c r="F149" s="5"/>
      <c r="G149" s="5"/>
      <c r="H149" s="5"/>
      <c r="I149" s="5"/>
      <c r="J149" s="6"/>
    </row>
    <row r="150" spans="2:10" x14ac:dyDescent="0.25">
      <c r="B150" s="4"/>
      <c r="C150" s="5"/>
      <c r="D150" s="5"/>
      <c r="E150" s="5"/>
      <c r="F150" s="5"/>
      <c r="G150" s="5"/>
      <c r="H150" s="5"/>
      <c r="I150" s="5"/>
      <c r="J150" s="6"/>
    </row>
    <row r="151" spans="2:10" x14ac:dyDescent="0.25">
      <c r="B151" s="4"/>
      <c r="C151" s="5"/>
      <c r="D151" s="5"/>
      <c r="E151" s="5"/>
      <c r="F151" s="5"/>
      <c r="G151" s="5"/>
      <c r="H151" s="5"/>
      <c r="I151" s="5"/>
      <c r="J151" s="6"/>
    </row>
    <row r="152" spans="2:10" x14ac:dyDescent="0.25">
      <c r="B152" s="4"/>
      <c r="C152" s="5"/>
      <c r="D152" s="5"/>
      <c r="E152" s="5"/>
      <c r="F152" s="5"/>
      <c r="G152" s="5"/>
      <c r="H152" s="5"/>
      <c r="I152" s="5"/>
      <c r="J152" s="6"/>
    </row>
    <row r="153" spans="2:10" x14ac:dyDescent="0.25">
      <c r="B153" s="4"/>
      <c r="C153" s="5"/>
      <c r="D153" s="5"/>
      <c r="E153" s="5"/>
      <c r="F153" s="5"/>
      <c r="G153" s="5"/>
      <c r="H153" s="5"/>
      <c r="I153" s="5"/>
      <c r="J153" s="6"/>
    </row>
    <row r="154" spans="2:10" x14ac:dyDescent="0.25">
      <c r="B154" s="4"/>
      <c r="C154" s="5"/>
      <c r="D154" s="5"/>
      <c r="E154" s="5"/>
      <c r="F154" s="5"/>
      <c r="G154" s="5"/>
      <c r="H154" s="5"/>
      <c r="I154" s="5"/>
      <c r="J154" s="6"/>
    </row>
    <row r="155" spans="2:10" x14ac:dyDescent="0.25">
      <c r="B155" s="4"/>
      <c r="C155" s="5"/>
      <c r="D155" s="5"/>
      <c r="E155" s="5"/>
      <c r="F155" s="5"/>
      <c r="G155" s="5"/>
      <c r="H155" s="5"/>
      <c r="I155" s="5"/>
      <c r="J155" s="6"/>
    </row>
    <row r="156" spans="2:10" x14ac:dyDescent="0.25">
      <c r="B156" s="4"/>
      <c r="C156" s="5"/>
      <c r="D156" s="5"/>
      <c r="E156" s="5"/>
      <c r="F156" s="5"/>
      <c r="G156" s="5"/>
      <c r="H156" s="5"/>
      <c r="I156" s="5"/>
      <c r="J156" s="6"/>
    </row>
    <row r="157" spans="2:10" x14ac:dyDescent="0.25">
      <c r="B157" s="4"/>
      <c r="C157" s="5"/>
      <c r="D157" s="5"/>
      <c r="E157" s="5"/>
      <c r="F157" s="5"/>
      <c r="G157" s="5"/>
      <c r="H157" s="5"/>
      <c r="I157" s="5"/>
      <c r="J157" s="6"/>
    </row>
    <row r="158" spans="2:10" x14ac:dyDescent="0.25">
      <c r="B158" s="4"/>
      <c r="C158" s="5"/>
      <c r="D158" s="5"/>
      <c r="E158" s="5"/>
      <c r="F158" s="5"/>
      <c r="G158" s="5"/>
      <c r="H158" s="5"/>
      <c r="I158" s="5"/>
      <c r="J158" s="6"/>
    </row>
    <row r="159" spans="2:10" x14ac:dyDescent="0.25">
      <c r="B159" s="4"/>
      <c r="C159" s="5"/>
      <c r="D159" s="5"/>
      <c r="E159" s="5"/>
      <c r="F159" s="5"/>
      <c r="G159" s="5"/>
      <c r="H159" s="5"/>
      <c r="I159" s="5"/>
      <c r="J159" s="6"/>
    </row>
    <row r="160" spans="2:10" x14ac:dyDescent="0.25">
      <c r="B160" s="4"/>
      <c r="C160" s="5"/>
      <c r="D160" s="5"/>
      <c r="E160" s="5"/>
      <c r="F160" s="5"/>
      <c r="G160" s="5"/>
      <c r="H160" s="5"/>
      <c r="I160" s="5"/>
      <c r="J160" s="6"/>
    </row>
    <row r="161" spans="2:10" x14ac:dyDescent="0.25">
      <c r="B161" s="4"/>
      <c r="C161" s="5"/>
      <c r="D161" s="5"/>
      <c r="E161" s="5"/>
      <c r="F161" s="5"/>
      <c r="G161" s="5"/>
      <c r="H161" s="5"/>
      <c r="I161" s="5"/>
      <c r="J161" s="6"/>
    </row>
    <row r="162" spans="2:10" x14ac:dyDescent="0.25">
      <c r="B162" s="4"/>
      <c r="C162" s="5"/>
      <c r="D162" s="5"/>
      <c r="E162" s="5"/>
      <c r="F162" s="5"/>
      <c r="G162" s="5"/>
      <c r="H162" s="5"/>
      <c r="I162" s="5"/>
      <c r="J162" s="6"/>
    </row>
    <row r="163" spans="2:10" x14ac:dyDescent="0.25">
      <c r="B163" s="4"/>
      <c r="C163" s="5"/>
      <c r="D163" s="5"/>
      <c r="E163" s="5"/>
      <c r="F163" s="5"/>
      <c r="G163" s="5"/>
      <c r="H163" s="5"/>
      <c r="I163" s="5"/>
      <c r="J163" s="6"/>
    </row>
    <row r="164" spans="2:10" x14ac:dyDescent="0.25">
      <c r="B164" s="4"/>
      <c r="C164" s="5"/>
      <c r="D164" s="5"/>
      <c r="E164" s="5"/>
      <c r="F164" s="5"/>
      <c r="G164" s="5"/>
      <c r="H164" s="5"/>
      <c r="I164" s="5"/>
      <c r="J164" s="6"/>
    </row>
    <row r="165" spans="2:10" x14ac:dyDescent="0.25">
      <c r="B165" s="4"/>
      <c r="C165" s="5"/>
      <c r="D165" s="5"/>
      <c r="E165" s="5"/>
      <c r="F165" s="5"/>
      <c r="G165" s="5"/>
      <c r="H165" s="5"/>
      <c r="I165" s="5"/>
      <c r="J165" s="6"/>
    </row>
    <row r="166" spans="2:10" x14ac:dyDescent="0.25">
      <c r="B166" s="4"/>
      <c r="C166" s="5"/>
      <c r="D166" s="5"/>
      <c r="E166" s="5"/>
      <c r="F166" s="5"/>
      <c r="G166" s="5"/>
      <c r="H166" s="5"/>
      <c r="I166" s="5"/>
      <c r="J166" s="6"/>
    </row>
    <row r="167" spans="2:10" x14ac:dyDescent="0.25">
      <c r="B167" s="4"/>
      <c r="C167" s="5"/>
      <c r="D167" s="5"/>
      <c r="E167" s="5"/>
      <c r="F167" s="5"/>
      <c r="G167" s="5"/>
      <c r="H167" s="5"/>
      <c r="I167" s="5"/>
      <c r="J167" s="6"/>
    </row>
    <row r="168" spans="2:10" x14ac:dyDescent="0.25">
      <c r="B168" s="4"/>
      <c r="C168" s="5"/>
      <c r="D168" s="5"/>
      <c r="E168" s="5"/>
      <c r="F168" s="5"/>
      <c r="G168" s="5"/>
      <c r="H168" s="5"/>
      <c r="I168" s="5"/>
      <c r="J168" s="6"/>
    </row>
    <row r="169" spans="2:10" x14ac:dyDescent="0.25">
      <c r="B169" s="4"/>
      <c r="C169" s="5"/>
      <c r="D169" s="5"/>
      <c r="E169" s="5"/>
      <c r="F169" s="5"/>
      <c r="G169" s="5"/>
      <c r="H169" s="5"/>
      <c r="I169" s="5"/>
      <c r="J169" s="6"/>
    </row>
    <row r="170" spans="2:10" x14ac:dyDescent="0.25">
      <c r="B170" s="4"/>
      <c r="C170" s="5"/>
      <c r="D170" s="5"/>
      <c r="E170" s="5"/>
      <c r="F170" s="5"/>
      <c r="G170" s="5"/>
      <c r="H170" s="5"/>
      <c r="I170" s="5"/>
      <c r="J170" s="6"/>
    </row>
    <row r="171" spans="2:10" x14ac:dyDescent="0.25">
      <c r="B171" s="4"/>
      <c r="C171" s="5"/>
      <c r="D171" s="5"/>
      <c r="E171" s="5"/>
      <c r="F171" s="5"/>
      <c r="G171" s="5"/>
      <c r="H171" s="5"/>
      <c r="I171" s="5"/>
      <c r="J171" s="6"/>
    </row>
    <row r="172" spans="2:10" x14ac:dyDescent="0.25">
      <c r="B172" s="4"/>
      <c r="C172" s="5"/>
      <c r="D172" s="5"/>
      <c r="E172" s="5"/>
      <c r="F172" s="5"/>
      <c r="G172" s="5"/>
      <c r="H172" s="5"/>
      <c r="I172" s="5"/>
      <c r="J172" s="6"/>
    </row>
    <row r="173" spans="2:10" x14ac:dyDescent="0.25">
      <c r="B173" s="4"/>
      <c r="C173" s="5"/>
      <c r="D173" s="5"/>
      <c r="E173" s="5"/>
      <c r="F173" s="5"/>
      <c r="G173" s="5"/>
      <c r="H173" s="5"/>
      <c r="I173" s="5"/>
      <c r="J173" s="6"/>
    </row>
    <row r="174" spans="2:10" x14ac:dyDescent="0.25">
      <c r="B174" s="4"/>
      <c r="C174" s="5"/>
      <c r="D174" s="5"/>
      <c r="E174" s="5"/>
      <c r="F174" s="5"/>
      <c r="G174" s="5"/>
      <c r="H174" s="5"/>
      <c r="I174" s="5"/>
      <c r="J174" s="6"/>
    </row>
    <row r="175" spans="2:10" x14ac:dyDescent="0.25">
      <c r="B175" s="4"/>
      <c r="C175" s="5"/>
      <c r="D175" s="5"/>
      <c r="E175" s="5"/>
      <c r="F175" s="5"/>
      <c r="G175" s="5"/>
      <c r="H175" s="5"/>
      <c r="I175" s="5"/>
      <c r="J175" s="6"/>
    </row>
    <row r="176" spans="2:10" x14ac:dyDescent="0.25">
      <c r="B176" s="4"/>
      <c r="C176" s="5"/>
      <c r="D176" s="5"/>
      <c r="E176" s="5"/>
      <c r="F176" s="5"/>
      <c r="G176" s="5"/>
      <c r="H176" s="5"/>
      <c r="I176" s="5"/>
      <c r="J176" s="6"/>
    </row>
    <row r="177" spans="2:10" x14ac:dyDescent="0.25">
      <c r="B177" s="4"/>
      <c r="C177" s="5"/>
      <c r="D177" s="5"/>
      <c r="E177" s="5"/>
      <c r="F177" s="5"/>
      <c r="G177" s="5"/>
      <c r="H177" s="5"/>
      <c r="I177" s="5"/>
      <c r="J177" s="6"/>
    </row>
    <row r="178" spans="2:10" x14ac:dyDescent="0.25">
      <c r="B178" s="4"/>
      <c r="C178" s="5"/>
      <c r="D178" s="5"/>
      <c r="E178" s="5"/>
      <c r="F178" s="5"/>
      <c r="G178" s="5"/>
      <c r="H178" s="5"/>
      <c r="I178" s="5"/>
      <c r="J178" s="6"/>
    </row>
    <row r="179" spans="2:10" x14ac:dyDescent="0.25">
      <c r="B179" s="4"/>
      <c r="C179" s="5"/>
      <c r="D179" s="5"/>
      <c r="E179" s="5"/>
      <c r="F179" s="5"/>
      <c r="G179" s="5"/>
      <c r="H179" s="5"/>
      <c r="I179" s="5"/>
      <c r="J179" s="6"/>
    </row>
    <row r="180" spans="2:10" x14ac:dyDescent="0.25">
      <c r="B180" s="4"/>
      <c r="C180" s="5"/>
      <c r="D180" s="5"/>
      <c r="E180" s="5"/>
      <c r="F180" s="5"/>
      <c r="G180" s="5"/>
      <c r="H180" s="5"/>
      <c r="I180" s="5"/>
      <c r="J180" s="6"/>
    </row>
    <row r="181" spans="2:10" x14ac:dyDescent="0.25">
      <c r="B181" s="4"/>
      <c r="C181" s="5"/>
      <c r="D181" s="5"/>
      <c r="E181" s="5"/>
      <c r="F181" s="5"/>
      <c r="G181" s="5"/>
      <c r="H181" s="5"/>
      <c r="I181" s="5"/>
      <c r="J181" s="6"/>
    </row>
    <row r="182" spans="2:10" x14ac:dyDescent="0.25">
      <c r="B182" s="4"/>
      <c r="C182" s="5"/>
      <c r="D182" s="5"/>
      <c r="E182" s="5"/>
      <c r="F182" s="5"/>
      <c r="G182" s="5"/>
      <c r="H182" s="5"/>
      <c r="I182" s="5"/>
      <c r="J182" s="6"/>
    </row>
    <row r="183" spans="2:10" x14ac:dyDescent="0.25">
      <c r="B183" s="4"/>
      <c r="C183" s="5"/>
      <c r="D183" s="5"/>
      <c r="E183" s="5"/>
      <c r="F183" s="5"/>
      <c r="G183" s="5"/>
      <c r="H183" s="5"/>
      <c r="I183" s="5"/>
      <c r="J183" s="6"/>
    </row>
    <row r="184" spans="2:10" x14ac:dyDescent="0.25">
      <c r="B184" s="4"/>
      <c r="C184" s="5"/>
      <c r="D184" s="5"/>
      <c r="E184" s="5"/>
      <c r="F184" s="5"/>
      <c r="G184" s="5"/>
      <c r="H184" s="5"/>
      <c r="I184" s="5"/>
      <c r="J184" s="6"/>
    </row>
    <row r="185" spans="2:10" x14ac:dyDescent="0.25">
      <c r="B185" s="4"/>
      <c r="C185" s="5"/>
      <c r="D185" s="5"/>
      <c r="E185" s="5"/>
      <c r="F185" s="5"/>
      <c r="G185" s="5"/>
      <c r="H185" s="5"/>
      <c r="I185" s="5"/>
      <c r="J185" s="6"/>
    </row>
    <row r="186" spans="2:10" x14ac:dyDescent="0.25">
      <c r="B186" s="4"/>
      <c r="C186" s="5"/>
      <c r="D186" s="5"/>
      <c r="E186" s="5"/>
      <c r="F186" s="5"/>
      <c r="G186" s="5"/>
      <c r="H186" s="5"/>
      <c r="I186" s="5"/>
      <c r="J186" s="6"/>
    </row>
    <row r="187" spans="2:10" x14ac:dyDescent="0.25">
      <c r="B187" s="4"/>
      <c r="C187" s="5"/>
      <c r="D187" s="5"/>
      <c r="E187" s="5"/>
      <c r="F187" s="5"/>
      <c r="G187" s="5"/>
      <c r="H187" s="5"/>
      <c r="I187" s="5"/>
      <c r="J187" s="6"/>
    </row>
    <row r="188" spans="2:10" x14ac:dyDescent="0.25">
      <c r="B188" s="4"/>
      <c r="C188" s="57"/>
      <c r="D188" s="5"/>
      <c r="E188" s="5"/>
      <c r="F188" s="5"/>
      <c r="G188" s="5"/>
      <c r="H188" s="5"/>
      <c r="I188" s="5"/>
      <c r="J188" s="6"/>
    </row>
    <row r="189" spans="2:10" x14ac:dyDescent="0.25">
      <c r="B189" s="4"/>
      <c r="C189" s="57"/>
      <c r="D189" s="5"/>
      <c r="E189" s="5"/>
      <c r="F189" s="5"/>
      <c r="G189" s="5"/>
      <c r="H189" s="5"/>
      <c r="I189" s="5"/>
      <c r="J189" s="6"/>
    </row>
    <row r="190" spans="2:10" ht="15.75" thickBot="1" x14ac:dyDescent="0.3">
      <c r="B190" s="8"/>
      <c r="C190" s="9"/>
      <c r="D190" s="9"/>
      <c r="E190" s="9"/>
      <c r="F190" s="9"/>
      <c r="G190" s="9"/>
      <c r="H190" s="9"/>
      <c r="I190" s="9"/>
      <c r="J190" s="10"/>
    </row>
  </sheetData>
  <sheetProtection selectLockedCells="1"/>
  <mergeCells count="7">
    <mergeCell ref="B145:J145"/>
    <mergeCell ref="B97:J97"/>
    <mergeCell ref="B3:J3"/>
    <mergeCell ref="B5:J5"/>
    <mergeCell ref="B6:J6"/>
    <mergeCell ref="B49:J49"/>
    <mergeCell ref="B7:J7"/>
  </mergeCells>
  <phoneticPr fontId="38" type="noConversion"/>
  <pageMargins left="1" right="1" top="1" bottom="1" header="0.5" footer="0.5"/>
  <pageSetup scale="92" fitToHeight="4" orientation="portrait"/>
  <rowBreaks count="4" manualBreakCount="4">
    <brk id="46" min="1" max="9" man="1"/>
    <brk id="94" min="1" max="9" man="1"/>
    <brk id="95" max="16383" man="1"/>
    <brk id="142" min="1" max="9" man="1"/>
  </rowBreaks>
  <colBreaks count="1" manualBreakCount="1">
    <brk id="9" min="1" max="184" man="1"/>
  </colBreaks>
  <drawing r:id="rId1"/>
  <extLst>
    <ext xmlns:mx="http://schemas.microsoft.com/office/mac/excel/2008/main" uri="{64002731-A6B0-56B0-2670-7721B7C09600}">
      <mx:PLV Mode="0"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46"/>
  <sheetViews>
    <sheetView showGridLines="0" topLeftCell="A25" workbookViewId="0"/>
  </sheetViews>
  <sheetFormatPr defaultColWidth="9.140625" defaultRowHeight="15" x14ac:dyDescent="0.25"/>
  <cols>
    <col min="1" max="1" width="3.42578125" style="115" customWidth="1"/>
    <col min="2" max="2" width="6.42578125" style="115" customWidth="1"/>
    <col min="3" max="4" width="9.140625" style="115"/>
    <col min="5" max="5" width="12.85546875" style="115" customWidth="1"/>
    <col min="6" max="6" width="9.140625" style="115"/>
    <col min="7" max="7" width="10.7109375" style="115" customWidth="1"/>
    <col min="8" max="8" width="9.140625" style="115"/>
    <col min="9" max="9" width="10.7109375" style="115" customWidth="1"/>
    <col min="10" max="10" width="9.140625" style="115"/>
    <col min="11" max="11" width="7.42578125" style="115" customWidth="1"/>
    <col min="12" max="16384" width="9.140625" style="115"/>
  </cols>
  <sheetData>
    <row r="1" spans="1:13" ht="15.75" thickBot="1" x14ac:dyDescent="0.3">
      <c r="A1" s="128"/>
    </row>
    <row r="2" spans="1:13" x14ac:dyDescent="0.25">
      <c r="B2" s="89" t="str">
        <f>"Version " &amp; Version</f>
        <v>Version FINAL 03/31/2017</v>
      </c>
      <c r="C2" s="90"/>
      <c r="D2" s="90"/>
      <c r="E2" s="90"/>
      <c r="F2" s="90"/>
      <c r="G2" s="90"/>
      <c r="H2" s="90"/>
      <c r="I2" s="90"/>
      <c r="J2" s="90"/>
      <c r="K2" s="91"/>
      <c r="L2" s="88"/>
      <c r="M2" s="88"/>
    </row>
    <row r="3" spans="1:13" ht="15.75" x14ac:dyDescent="0.25">
      <c r="B3" s="691" t="s">
        <v>58</v>
      </c>
      <c r="C3" s="692"/>
      <c r="D3" s="692"/>
      <c r="E3" s="692"/>
      <c r="F3" s="692"/>
      <c r="G3" s="692"/>
      <c r="H3" s="692"/>
      <c r="I3" s="692"/>
      <c r="J3" s="692"/>
      <c r="K3" s="693"/>
      <c r="L3" s="88"/>
      <c r="M3" s="88"/>
    </row>
    <row r="4" spans="1:13" ht="15.75" x14ac:dyDescent="0.25">
      <c r="B4" s="691" t="s">
        <v>242</v>
      </c>
      <c r="C4" s="692"/>
      <c r="D4" s="692"/>
      <c r="E4" s="692"/>
      <c r="F4" s="692"/>
      <c r="G4" s="692"/>
      <c r="H4" s="692"/>
      <c r="I4" s="692"/>
      <c r="J4" s="692"/>
      <c r="K4" s="693"/>
      <c r="L4" s="88"/>
      <c r="M4" s="88"/>
    </row>
    <row r="5" spans="1:13" ht="15.75" x14ac:dyDescent="0.25">
      <c r="B5" s="691"/>
      <c r="C5" s="692"/>
      <c r="D5" s="692"/>
      <c r="E5" s="692"/>
      <c r="F5" s="692"/>
      <c r="G5" s="692"/>
      <c r="H5" s="692"/>
      <c r="I5" s="692"/>
      <c r="J5" s="692"/>
      <c r="K5" s="693"/>
      <c r="L5" s="88"/>
      <c r="M5" s="88"/>
    </row>
    <row r="6" spans="1:13" ht="15.75" x14ac:dyDescent="0.25">
      <c r="B6" s="691"/>
      <c r="C6" s="692"/>
      <c r="D6" s="692"/>
      <c r="E6" s="692"/>
      <c r="F6" s="692"/>
      <c r="G6" s="692"/>
      <c r="H6" s="692"/>
      <c r="I6" s="692"/>
      <c r="J6" s="692"/>
      <c r="K6" s="693"/>
      <c r="L6" s="88"/>
      <c r="M6" s="88"/>
    </row>
    <row r="7" spans="1:13" ht="15.75" x14ac:dyDescent="0.25">
      <c r="B7" s="92"/>
      <c r="C7" s="93"/>
      <c r="D7" s="93"/>
      <c r="E7" s="93"/>
      <c r="F7" s="93"/>
      <c r="G7" s="93"/>
      <c r="H7" s="93"/>
      <c r="I7" s="93"/>
      <c r="J7" s="93"/>
      <c r="K7" s="94"/>
      <c r="L7" s="88"/>
      <c r="M7" s="88"/>
    </row>
    <row r="8" spans="1:13" ht="15.75" x14ac:dyDescent="0.25">
      <c r="B8" s="92"/>
      <c r="C8" s="95" t="s">
        <v>57</v>
      </c>
      <c r="D8" s="95"/>
      <c r="E8" s="685"/>
      <c r="F8" s="686"/>
      <c r="G8" s="686"/>
      <c r="H8" s="686"/>
      <c r="I8" s="686"/>
      <c r="J8" s="686"/>
      <c r="K8" s="94"/>
      <c r="L8" s="96"/>
      <c r="M8" s="88"/>
    </row>
    <row r="9" spans="1:13" ht="15.75" x14ac:dyDescent="0.25">
      <c r="B9" s="92"/>
      <c r="C9" s="95"/>
      <c r="D9" s="95"/>
      <c r="E9" s="114"/>
      <c r="F9" s="116"/>
      <c r="G9" s="116"/>
      <c r="H9" s="116"/>
      <c r="I9" s="116"/>
      <c r="J9" s="116"/>
      <c r="K9" s="94"/>
      <c r="L9" s="88"/>
      <c r="M9" s="88"/>
    </row>
    <row r="10" spans="1:13" ht="15.75" x14ac:dyDescent="0.25">
      <c r="B10" s="99"/>
      <c r="C10" s="84" t="s">
        <v>64</v>
      </c>
      <c r="D10" s="85"/>
      <c r="E10" s="685"/>
      <c r="F10" s="686"/>
      <c r="G10" s="686"/>
      <c r="H10" s="686"/>
      <c r="I10" s="686"/>
      <c r="J10" s="686"/>
      <c r="K10" s="100"/>
      <c r="L10" s="96"/>
      <c r="M10" s="88"/>
    </row>
    <row r="11" spans="1:13" x14ac:dyDescent="0.25">
      <c r="B11" s="99"/>
      <c r="C11" s="85"/>
      <c r="D11" s="85"/>
      <c r="E11" s="85"/>
      <c r="F11" s="85"/>
      <c r="G11" s="85"/>
      <c r="H11" s="85"/>
      <c r="I11" s="85"/>
      <c r="J11" s="85"/>
      <c r="K11" s="100"/>
      <c r="L11" s="88"/>
      <c r="M11" s="88"/>
    </row>
    <row r="12" spans="1:13" ht="15.75" x14ac:dyDescent="0.25">
      <c r="B12" s="99"/>
      <c r="C12" s="84" t="s">
        <v>65</v>
      </c>
      <c r="D12" s="85"/>
      <c r="E12" s="685"/>
      <c r="F12" s="686"/>
      <c r="G12" s="686"/>
      <c r="H12" s="686"/>
      <c r="I12" s="686"/>
      <c r="J12" s="686"/>
      <c r="K12" s="100"/>
      <c r="L12" s="96"/>
      <c r="M12" s="88"/>
    </row>
    <row r="13" spans="1:13" x14ac:dyDescent="0.25">
      <c r="B13" s="99"/>
      <c r="C13" s="85"/>
      <c r="D13" s="85"/>
      <c r="E13" s="85"/>
      <c r="F13" s="85"/>
      <c r="G13" s="85"/>
      <c r="H13" s="85"/>
      <c r="I13" s="85"/>
      <c r="J13" s="85"/>
      <c r="K13" s="100"/>
      <c r="L13" s="88"/>
      <c r="M13" s="88"/>
    </row>
    <row r="14" spans="1:13" ht="31.5" customHeight="1" x14ac:dyDescent="0.25">
      <c r="B14" s="117"/>
      <c r="C14" s="687" t="s">
        <v>91</v>
      </c>
      <c r="D14" s="688"/>
      <c r="E14" s="688"/>
      <c r="F14" s="688"/>
      <c r="G14" s="688"/>
      <c r="H14" s="688"/>
      <c r="I14" s="43"/>
      <c r="J14" s="123"/>
      <c r="K14" s="118"/>
      <c r="L14" s="96"/>
    </row>
    <row r="15" spans="1:13" ht="15.75" x14ac:dyDescent="0.25">
      <c r="B15" s="119"/>
      <c r="C15" s="120"/>
      <c r="D15" s="120"/>
      <c r="E15" s="120"/>
      <c r="F15" s="120"/>
      <c r="G15" s="120"/>
      <c r="H15" s="120"/>
      <c r="I15" s="120"/>
      <c r="J15" s="120"/>
      <c r="K15" s="121"/>
    </row>
    <row r="16" spans="1:13" ht="30.75" customHeight="1" x14ac:dyDescent="0.25">
      <c r="B16" s="119"/>
      <c r="C16" s="689" t="s">
        <v>92</v>
      </c>
      <c r="D16" s="690"/>
      <c r="E16" s="690"/>
      <c r="F16" s="690"/>
      <c r="G16" s="690"/>
      <c r="H16" s="690"/>
      <c r="I16" s="690"/>
      <c r="J16" s="120"/>
      <c r="K16" s="121"/>
    </row>
    <row r="17" spans="2:12" ht="15.75" x14ac:dyDescent="0.25">
      <c r="B17" s="119"/>
      <c r="C17" s="136" t="s">
        <v>93</v>
      </c>
      <c r="D17" s="130"/>
      <c r="E17" s="130"/>
      <c r="F17" s="130"/>
      <c r="G17" s="130"/>
      <c r="H17" s="130"/>
      <c r="I17" s="130"/>
      <c r="J17" s="120"/>
      <c r="K17" s="121"/>
    </row>
    <row r="18" spans="2:12" ht="15.75" x14ac:dyDescent="0.25">
      <c r="B18" s="119"/>
      <c r="C18" s="120"/>
      <c r="D18" s="120"/>
      <c r="E18" s="120"/>
      <c r="F18" s="120"/>
      <c r="G18" s="122" t="s">
        <v>88</v>
      </c>
      <c r="H18" s="122"/>
      <c r="I18" s="122" t="s">
        <v>89</v>
      </c>
      <c r="J18" s="122"/>
      <c r="K18" s="121"/>
    </row>
    <row r="19" spans="2:12" ht="15.75" x14ac:dyDescent="0.25">
      <c r="B19" s="119"/>
      <c r="C19" s="123"/>
      <c r="D19" s="123"/>
      <c r="E19" s="123"/>
      <c r="F19" s="120"/>
      <c r="G19" s="122" t="s">
        <v>40</v>
      </c>
      <c r="H19" s="122"/>
      <c r="I19" s="122" t="s">
        <v>40</v>
      </c>
      <c r="J19" s="120"/>
      <c r="K19" s="121"/>
    </row>
    <row r="20" spans="2:12" ht="15.75" x14ac:dyDescent="0.25">
      <c r="B20" s="119"/>
      <c r="C20" s="120" t="s">
        <v>204</v>
      </c>
      <c r="D20" s="120"/>
      <c r="E20" s="120"/>
      <c r="F20" s="120"/>
      <c r="G20" s="135"/>
      <c r="H20" s="120"/>
      <c r="I20" s="135"/>
      <c r="J20" s="120"/>
      <c r="K20" s="121"/>
      <c r="L20" s="124" t="str">
        <f>IF(AND(ISO_CSO="Yes",G20=""),"&lt;&lt;&lt; Enter Summer MW",IF(AND(ISO_CSO="Yes",I20=""),"&lt;&lt;&lt; Enter Winter MW",IF(AND(ISO_CSO="No",OR(G20&lt;&gt;"",I20&lt;&gt;"")),"&lt;&lt;&lt; Leave Blank","")))</f>
        <v/>
      </c>
    </row>
    <row r="21" spans="2:12" ht="15.75" x14ac:dyDescent="0.25">
      <c r="B21" s="119"/>
      <c r="C21" s="120" t="s">
        <v>243</v>
      </c>
      <c r="D21" s="120"/>
      <c r="E21" s="120"/>
      <c r="F21" s="120"/>
      <c r="G21" s="135"/>
      <c r="H21" s="120"/>
      <c r="I21" s="135"/>
      <c r="J21" s="120"/>
      <c r="K21" s="121"/>
      <c r="L21" s="124" t="str">
        <f>IF(AND(ISO_CSO="Yes",G21=""),"&lt;&lt;&lt; Enter Summer MW",IF(AND(ISO_CSO="Yes",I21=""),"&lt;&lt;&lt; Enter Winter MW",IF(AND(ISO_CSO="No",OR(G21&lt;&gt;"",I21&lt;&gt;"")),"&lt;&lt;&lt; Leave Blank","")))</f>
        <v/>
      </c>
    </row>
    <row r="22" spans="2:12" ht="15.75" x14ac:dyDescent="0.25">
      <c r="B22" s="119"/>
      <c r="C22" s="120" t="s">
        <v>244</v>
      </c>
      <c r="D22" s="120"/>
      <c r="E22" s="120"/>
      <c r="F22" s="120"/>
      <c r="G22" s="135"/>
      <c r="H22" s="120"/>
      <c r="I22" s="135"/>
      <c r="J22" s="120"/>
      <c r="K22" s="121"/>
      <c r="L22" s="124" t="str">
        <f>IF(AND(ISO_CSO="Yes",G22=""),"&lt;&lt;&lt; Enter Summer MW",IF(AND(ISO_CSO="Yes",I22=""),"&lt;&lt;&lt; Enter Winter MW",IF(AND(ISO_CSO="No",OR(G22&lt;&gt;"",I22&lt;&gt;"")),"&lt;&lt;&lt; Leave Blank","")))</f>
        <v/>
      </c>
    </row>
    <row r="23" spans="2:12" ht="15.75" x14ac:dyDescent="0.25">
      <c r="B23" s="119"/>
      <c r="C23" s="120" t="s">
        <v>245</v>
      </c>
      <c r="D23" s="120"/>
      <c r="E23" s="120"/>
      <c r="F23" s="120"/>
      <c r="G23" s="135"/>
      <c r="H23" s="120"/>
      <c r="I23" s="135"/>
      <c r="J23" s="120"/>
      <c r="K23" s="121"/>
      <c r="L23" s="124" t="str">
        <f>IF(AND(ISO_CSO="Yes",G23=""),"&lt;&lt;&lt; Enter Summer MW",IF(AND(ISO_CSO="Yes",I23=""),"&lt;&lt;&lt; Enter Winter MW",IF(AND(ISO_CSO="No",OR(G23&lt;&gt;"",I23&lt;&gt;"")),"&lt;&lt;&lt; Leave Blank","")))</f>
        <v/>
      </c>
    </row>
    <row r="24" spans="2:12" ht="15.75" x14ac:dyDescent="0.25">
      <c r="B24" s="119"/>
      <c r="C24" s="120"/>
      <c r="D24" s="120"/>
      <c r="E24" s="120"/>
      <c r="F24" s="120"/>
      <c r="G24" s="120"/>
      <c r="H24" s="120"/>
      <c r="I24" s="120"/>
      <c r="J24" s="120"/>
      <c r="K24" s="121"/>
    </row>
    <row r="25" spans="2:12" ht="15.75" x14ac:dyDescent="0.25">
      <c r="B25" s="119"/>
      <c r="C25" s="674" t="s">
        <v>268</v>
      </c>
      <c r="D25" s="674"/>
      <c r="E25" s="674"/>
      <c r="F25" s="674"/>
      <c r="G25" s="674"/>
      <c r="H25" s="674"/>
      <c r="I25" s="379"/>
      <c r="J25" s="379"/>
      <c r="K25" s="121"/>
    </row>
    <row r="26" spans="2:12" ht="15.75" x14ac:dyDescent="0.25">
      <c r="B26" s="119"/>
      <c r="C26" s="674"/>
      <c r="D26" s="674"/>
      <c r="E26" s="674"/>
      <c r="F26" s="674"/>
      <c r="G26" s="674"/>
      <c r="H26" s="674"/>
      <c r="I26" s="379"/>
      <c r="J26" s="379"/>
      <c r="K26" s="121"/>
    </row>
    <row r="27" spans="2:12" ht="15.75" x14ac:dyDescent="0.25">
      <c r="B27" s="119"/>
      <c r="C27" s="674"/>
      <c r="D27" s="674"/>
      <c r="E27" s="674"/>
      <c r="F27" s="674"/>
      <c r="G27" s="674"/>
      <c r="H27" s="674"/>
      <c r="I27" s="379"/>
      <c r="J27" s="379"/>
      <c r="K27" s="121"/>
    </row>
    <row r="28" spans="2:12" ht="15.75" x14ac:dyDescent="0.25">
      <c r="B28" s="119"/>
      <c r="C28" s="674"/>
      <c r="D28" s="674"/>
      <c r="E28" s="674"/>
      <c r="F28" s="674"/>
      <c r="G28" s="674"/>
      <c r="H28" s="674"/>
      <c r="I28" s="282"/>
      <c r="J28" s="379"/>
      <c r="K28" s="121"/>
    </row>
    <row r="29" spans="2:12" ht="15.75" x14ac:dyDescent="0.25">
      <c r="B29" s="119"/>
      <c r="C29" s="378"/>
      <c r="D29" s="378"/>
      <c r="E29" s="378"/>
      <c r="F29" s="378"/>
      <c r="G29" s="378"/>
      <c r="H29" s="378"/>
      <c r="I29" s="379"/>
      <c r="J29" s="379"/>
      <c r="K29" s="121"/>
    </row>
    <row r="30" spans="2:12" ht="15.75" x14ac:dyDescent="0.25">
      <c r="B30" s="119"/>
      <c r="C30" s="674" t="s">
        <v>269</v>
      </c>
      <c r="D30" s="674"/>
      <c r="E30" s="674"/>
      <c r="F30" s="378"/>
      <c r="G30" s="378"/>
      <c r="H30" s="378"/>
      <c r="I30" s="379"/>
      <c r="J30" s="379"/>
      <c r="K30" s="121"/>
    </row>
    <row r="31" spans="2:12" ht="15.75" x14ac:dyDescent="0.25">
      <c r="B31" s="119"/>
      <c r="C31" s="675"/>
      <c r="D31" s="676"/>
      <c r="E31" s="676"/>
      <c r="F31" s="676"/>
      <c r="G31" s="676"/>
      <c r="H31" s="676"/>
      <c r="I31" s="676"/>
      <c r="J31" s="677"/>
      <c r="K31" s="121"/>
    </row>
    <row r="32" spans="2:12" ht="15.75" x14ac:dyDescent="0.25">
      <c r="B32" s="119"/>
      <c r="C32" s="678"/>
      <c r="D32" s="674"/>
      <c r="E32" s="674"/>
      <c r="F32" s="674"/>
      <c r="G32" s="674"/>
      <c r="H32" s="674"/>
      <c r="I32" s="674"/>
      <c r="J32" s="679"/>
      <c r="K32" s="121"/>
    </row>
    <row r="33" spans="2:12" ht="15.75" x14ac:dyDescent="0.25">
      <c r="B33" s="119"/>
      <c r="C33" s="680"/>
      <c r="D33" s="681"/>
      <c r="E33" s="681"/>
      <c r="F33" s="681"/>
      <c r="G33" s="681"/>
      <c r="H33" s="681"/>
      <c r="I33" s="681"/>
      <c r="J33" s="682"/>
      <c r="K33" s="121"/>
    </row>
    <row r="34" spans="2:12" ht="15.75" x14ac:dyDescent="0.25">
      <c r="B34" s="119"/>
      <c r="C34" s="379"/>
      <c r="D34" s="379"/>
      <c r="E34" s="379"/>
      <c r="F34" s="379"/>
      <c r="G34" s="379"/>
      <c r="H34" s="379"/>
      <c r="I34" s="379"/>
      <c r="J34" s="379"/>
      <c r="K34" s="121"/>
    </row>
    <row r="35" spans="2:12" ht="45.75" customHeight="1" x14ac:dyDescent="0.25">
      <c r="B35" s="119"/>
      <c r="C35" s="674" t="s">
        <v>249</v>
      </c>
      <c r="D35" s="674"/>
      <c r="E35" s="674"/>
      <c r="F35" s="674"/>
      <c r="G35" s="674"/>
      <c r="H35" s="674"/>
      <c r="I35" s="43"/>
      <c r="J35" s="123"/>
      <c r="K35" s="121"/>
      <c r="L35" s="96" t="str">
        <f>IF(AND(ISO_CSO="Yes",I35=""),"&lt;&lt;&lt; Required Information",IF(AND(I35&lt;&gt;"",ISO_CSO&lt;&gt;"Yes"),"&lt;&lt;&lt; Leave Blank",""))</f>
        <v/>
      </c>
    </row>
    <row r="36" spans="2:12" ht="15.75" x14ac:dyDescent="0.25">
      <c r="B36" s="119"/>
      <c r="C36" s="120"/>
      <c r="D36" s="120"/>
      <c r="E36" s="120"/>
      <c r="F36" s="120"/>
      <c r="G36" s="120"/>
      <c r="H36" s="120"/>
      <c r="I36" s="120"/>
      <c r="J36" s="120"/>
      <c r="K36" s="121"/>
    </row>
    <row r="37" spans="2:12" ht="33.75" customHeight="1" x14ac:dyDescent="0.25">
      <c r="B37" s="119"/>
      <c r="C37" s="674" t="s">
        <v>250</v>
      </c>
      <c r="D37" s="674"/>
      <c r="E37" s="674"/>
      <c r="F37" s="674"/>
      <c r="G37" s="674"/>
      <c r="H37" s="674"/>
      <c r="I37" s="674"/>
      <c r="J37" s="120"/>
      <c r="K37" s="121"/>
    </row>
    <row r="38" spans="2:12" ht="15.75" x14ac:dyDescent="0.25">
      <c r="B38" s="119"/>
      <c r="C38" s="120"/>
      <c r="D38" s="120"/>
      <c r="E38" s="120"/>
      <c r="F38" s="120"/>
      <c r="G38" s="120"/>
      <c r="H38" s="120"/>
      <c r="I38" s="120"/>
      <c r="J38" s="120"/>
      <c r="K38" s="121"/>
    </row>
    <row r="39" spans="2:12" ht="15.75" x14ac:dyDescent="0.25">
      <c r="B39" s="119"/>
      <c r="C39" s="683" t="s">
        <v>246</v>
      </c>
      <c r="D39" s="683"/>
      <c r="E39" s="683"/>
      <c r="F39" s="122" t="s">
        <v>88</v>
      </c>
      <c r="G39" s="122"/>
      <c r="H39" s="122" t="s">
        <v>89</v>
      </c>
      <c r="I39" s="120"/>
      <c r="J39" s="120"/>
      <c r="K39" s="121"/>
    </row>
    <row r="40" spans="2:12" ht="15.75" x14ac:dyDescent="0.25">
      <c r="B40" s="119"/>
      <c r="C40" s="684" t="s">
        <v>247</v>
      </c>
      <c r="D40" s="684"/>
      <c r="E40" s="684"/>
      <c r="F40" s="122" t="s">
        <v>40</v>
      </c>
      <c r="G40" s="272"/>
      <c r="H40" s="122" t="s">
        <v>40</v>
      </c>
      <c r="I40" s="282"/>
      <c r="J40" s="120"/>
      <c r="K40" s="121"/>
    </row>
    <row r="41" spans="2:12" ht="15.75" x14ac:dyDescent="0.25">
      <c r="B41" s="119"/>
      <c r="C41" s="354" t="s">
        <v>248</v>
      </c>
      <c r="D41" s="120"/>
      <c r="E41" s="120"/>
      <c r="F41" s="120"/>
      <c r="G41" s="120"/>
      <c r="H41" s="120"/>
      <c r="I41" s="120"/>
      <c r="J41" s="120"/>
      <c r="K41" s="121"/>
    </row>
    <row r="42" spans="2:12" ht="15.75" x14ac:dyDescent="0.25">
      <c r="B42" s="119"/>
      <c r="C42" s="120"/>
      <c r="D42" s="120"/>
      <c r="E42" s="120"/>
      <c r="F42" s="120"/>
      <c r="G42" s="120"/>
      <c r="H42" s="120"/>
      <c r="I42" s="120"/>
      <c r="J42" s="120"/>
      <c r="K42" s="121"/>
    </row>
    <row r="43" spans="2:12" ht="15.75" x14ac:dyDescent="0.25">
      <c r="B43" s="119"/>
      <c r="C43" s="674"/>
      <c r="D43" s="674"/>
      <c r="E43" s="674"/>
      <c r="F43" s="674"/>
      <c r="G43" s="674"/>
      <c r="H43" s="674"/>
      <c r="I43" s="120"/>
      <c r="J43" s="120"/>
      <c r="K43" s="121"/>
    </row>
    <row r="44" spans="2:12" ht="15.75" x14ac:dyDescent="0.25">
      <c r="B44" s="119"/>
      <c r="C44" s="120"/>
      <c r="D44" s="120"/>
      <c r="E44" s="120"/>
      <c r="F44" s="120"/>
      <c r="G44" s="120"/>
      <c r="H44" s="120"/>
      <c r="I44" s="120"/>
      <c r="J44" s="120"/>
      <c r="K44" s="121"/>
    </row>
    <row r="45" spans="2:12" ht="15.75" x14ac:dyDescent="0.25">
      <c r="B45" s="119"/>
      <c r="C45" s="120"/>
      <c r="D45" s="120"/>
      <c r="E45" s="120"/>
      <c r="F45" s="120"/>
      <c r="G45" s="120"/>
      <c r="H45" s="120"/>
      <c r="I45" s="120"/>
      <c r="J45" s="120"/>
      <c r="K45" s="121"/>
    </row>
    <row r="46" spans="2:12" ht="16.5" thickBot="1" x14ac:dyDescent="0.3">
      <c r="B46" s="125"/>
      <c r="C46" s="126"/>
      <c r="D46" s="126"/>
      <c r="E46" s="126"/>
      <c r="F46" s="126"/>
      <c r="G46" s="126"/>
      <c r="H46" s="126"/>
      <c r="I46" s="126"/>
      <c r="J46" s="126"/>
      <c r="K46" s="127"/>
    </row>
  </sheetData>
  <sheetProtection selectLockedCells="1"/>
  <mergeCells count="17">
    <mergeCell ref="E12:J12"/>
    <mergeCell ref="C14:H14"/>
    <mergeCell ref="C16:I16"/>
    <mergeCell ref="E10:J10"/>
    <mergeCell ref="B3:K3"/>
    <mergeCell ref="B4:K4"/>
    <mergeCell ref="B5:K5"/>
    <mergeCell ref="B6:K6"/>
    <mergeCell ref="E8:J8"/>
    <mergeCell ref="C43:H43"/>
    <mergeCell ref="C25:H28"/>
    <mergeCell ref="C30:E30"/>
    <mergeCell ref="C31:J33"/>
    <mergeCell ref="C37:I37"/>
    <mergeCell ref="C39:E39"/>
    <mergeCell ref="C40:E40"/>
    <mergeCell ref="C35:H35"/>
  </mergeCells>
  <phoneticPr fontId="38" type="noConversion"/>
  <dataValidations count="3">
    <dataValidation type="list" allowBlank="1" showInputMessage="1" showErrorMessage="1" promptTitle="Capacity Supply Obligation" prompt="Enter Yes or No" sqref="I14 I35">
      <formula1>"Yes,No"</formula1>
    </dataValidation>
    <dataValidation type="decimal" operator="lessThanOrEqual" allowBlank="1" showInputMessage="1" showErrorMessage="1" sqref="G20:G23 I20:I23">
      <formula1>CapNet</formula1>
    </dataValidation>
    <dataValidation type="list" allowBlank="1" showInputMessage="1" showErrorMessage="1" promptTitle="Prelim. Overlapping Impact Study" prompt="Enter Yes or No" sqref="I28:I30">
      <formula1>"Yes,No"</formula1>
    </dataValidation>
  </dataValidations>
  <pageMargins left="0.7" right="0.7" top="0.75" bottom="0.75" header="0.3" footer="0.3"/>
  <pageSetup scale="89" orientation="portrait"/>
  <extLst>
    <ext xmlns:mx="http://schemas.microsoft.com/office/mac/excel/2008/main" uri="{64002731-A6B0-56B0-2670-7721B7C09600}">
      <mx:PLV Mode="0" OnePage="0" WScale="10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149"/>
  <sheetViews>
    <sheetView showGridLines="0" topLeftCell="A160" workbookViewId="0"/>
  </sheetViews>
  <sheetFormatPr defaultColWidth="9.140625" defaultRowHeight="15" x14ac:dyDescent="0.25"/>
  <cols>
    <col min="1" max="1" width="3.42578125" style="88" customWidth="1"/>
    <col min="2" max="2" width="4.28515625" style="88" customWidth="1"/>
    <col min="3" max="10" width="10.7109375" style="88" customWidth="1"/>
    <col min="11" max="11" width="5" style="88" customWidth="1"/>
    <col min="12" max="16384" width="9.140625" style="88"/>
  </cols>
  <sheetData>
    <row r="1" spans="1:12" ht="15.75" thickBot="1" x14ac:dyDescent="0.3">
      <c r="A1" s="1"/>
    </row>
    <row r="2" spans="1:12" x14ac:dyDescent="0.25">
      <c r="B2" s="89" t="str">
        <f>"Version " &amp; Version</f>
        <v>Version FINAL 03/31/2017</v>
      </c>
      <c r="C2" s="90"/>
      <c r="D2" s="90"/>
      <c r="E2" s="90"/>
      <c r="F2" s="90"/>
      <c r="G2" s="90"/>
      <c r="H2" s="90"/>
      <c r="I2" s="90"/>
      <c r="J2" s="90"/>
      <c r="K2" s="91"/>
    </row>
    <row r="3" spans="1:12" ht="15.75" x14ac:dyDescent="0.25">
      <c r="B3" s="691" t="s">
        <v>63</v>
      </c>
      <c r="C3" s="692"/>
      <c r="D3" s="692"/>
      <c r="E3" s="692"/>
      <c r="F3" s="692"/>
      <c r="G3" s="692"/>
      <c r="H3" s="692"/>
      <c r="I3" s="692"/>
      <c r="J3" s="692"/>
      <c r="K3" s="693"/>
    </row>
    <row r="4" spans="1:12" ht="15.75" x14ac:dyDescent="0.25">
      <c r="B4" s="691" t="s">
        <v>59</v>
      </c>
      <c r="C4" s="692"/>
      <c r="D4" s="692"/>
      <c r="E4" s="692"/>
      <c r="F4" s="692"/>
      <c r="G4" s="692"/>
      <c r="H4" s="692"/>
      <c r="I4" s="692"/>
      <c r="J4" s="692"/>
      <c r="K4" s="693"/>
    </row>
    <row r="5" spans="1:12" ht="15.75" x14ac:dyDescent="0.25">
      <c r="B5" s="691"/>
      <c r="C5" s="692"/>
      <c r="D5" s="692"/>
      <c r="E5" s="692"/>
      <c r="F5" s="692"/>
      <c r="G5" s="692"/>
      <c r="H5" s="692"/>
      <c r="I5" s="692"/>
      <c r="J5" s="692"/>
      <c r="K5" s="693"/>
    </row>
    <row r="6" spans="1:12" ht="15.75" x14ac:dyDescent="0.25">
      <c r="B6" s="691"/>
      <c r="C6" s="692"/>
      <c r="D6" s="692"/>
      <c r="E6" s="692"/>
      <c r="F6" s="692"/>
      <c r="G6" s="692"/>
      <c r="H6" s="692"/>
      <c r="I6" s="692"/>
      <c r="J6" s="692"/>
      <c r="K6" s="693"/>
    </row>
    <row r="7" spans="1:12" ht="15.75" x14ac:dyDescent="0.25">
      <c r="B7" s="221"/>
      <c r="C7" s="222"/>
      <c r="D7" s="222"/>
      <c r="E7" s="222"/>
      <c r="F7" s="222"/>
      <c r="G7" s="222"/>
      <c r="H7" s="222"/>
      <c r="I7" s="222"/>
      <c r="J7" s="222"/>
      <c r="K7" s="223"/>
    </row>
    <row r="8" spans="1:12" ht="15.75" x14ac:dyDescent="0.25">
      <c r="B8" s="221"/>
      <c r="C8" s="95" t="s">
        <v>57</v>
      </c>
      <c r="D8" s="95"/>
      <c r="E8" s="694"/>
      <c r="F8" s="695"/>
      <c r="G8" s="695"/>
      <c r="H8" s="695"/>
      <c r="I8" s="695"/>
      <c r="J8" s="695"/>
      <c r="K8" s="223"/>
      <c r="L8" s="96"/>
    </row>
    <row r="9" spans="1:12" ht="15.75" x14ac:dyDescent="0.25">
      <c r="B9" s="221"/>
      <c r="C9" s="95"/>
      <c r="D9" s="95"/>
      <c r="E9" s="95"/>
      <c r="F9" s="97"/>
      <c r="G9" s="97"/>
      <c r="H9" s="97"/>
      <c r="I9" s="97"/>
      <c r="J9" s="97"/>
      <c r="K9" s="223"/>
    </row>
    <row r="10" spans="1:12" ht="42" customHeight="1" x14ac:dyDescent="0.25">
      <c r="B10" s="221"/>
      <c r="C10" s="696" t="s">
        <v>194</v>
      </c>
      <c r="D10" s="697"/>
      <c r="E10" s="697"/>
      <c r="F10" s="697"/>
      <c r="G10" s="697"/>
      <c r="H10" s="697"/>
      <c r="I10" s="697"/>
      <c r="J10" s="697"/>
      <c r="K10" s="223"/>
    </row>
    <row r="11" spans="1:12" ht="15.75" x14ac:dyDescent="0.25">
      <c r="B11" s="221"/>
      <c r="C11" s="95"/>
      <c r="D11" s="95"/>
      <c r="E11" s="95"/>
      <c r="F11" s="97"/>
      <c r="G11" s="97"/>
      <c r="H11" s="97"/>
      <c r="I11" s="97"/>
      <c r="J11" s="97"/>
      <c r="K11" s="223"/>
    </row>
    <row r="12" spans="1:12" ht="15.75" x14ac:dyDescent="0.25">
      <c r="B12" s="221"/>
      <c r="C12" s="98" t="s">
        <v>67</v>
      </c>
      <c r="D12" s="95"/>
      <c r="E12" s="95"/>
      <c r="F12" s="97"/>
      <c r="G12" s="97"/>
      <c r="H12" s="97"/>
      <c r="I12" s="97"/>
      <c r="J12" s="97"/>
      <c r="K12" s="223"/>
    </row>
    <row r="13" spans="1:12" ht="6" customHeight="1" x14ac:dyDescent="0.25">
      <c r="B13" s="221"/>
      <c r="C13" s="98"/>
      <c r="D13" s="95"/>
      <c r="E13" s="95"/>
      <c r="F13" s="97"/>
      <c r="G13" s="97"/>
      <c r="H13" s="97"/>
      <c r="I13" s="97"/>
      <c r="J13" s="97"/>
      <c r="K13" s="223"/>
    </row>
    <row r="14" spans="1:12" x14ac:dyDescent="0.25">
      <c r="B14" s="99"/>
      <c r="C14" s="85" t="s">
        <v>68</v>
      </c>
      <c r="D14" s="85"/>
      <c r="E14" s="85"/>
      <c r="F14" s="85"/>
      <c r="G14" s="85"/>
      <c r="H14" s="85"/>
      <c r="I14" s="85"/>
      <c r="J14" s="85"/>
      <c r="K14" s="100"/>
    </row>
    <row r="15" spans="1:12" x14ac:dyDescent="0.25">
      <c r="B15" s="99"/>
      <c r="C15" s="85"/>
      <c r="D15" s="698"/>
      <c r="E15" s="698"/>
      <c r="F15" s="698"/>
      <c r="G15" s="698"/>
      <c r="H15" s="698"/>
      <c r="I15" s="698"/>
      <c r="J15" s="85"/>
      <c r="K15" s="100"/>
      <c r="L15" s="101"/>
    </row>
    <row r="16" spans="1:12" ht="24.95" customHeight="1" x14ac:dyDescent="0.25">
      <c r="B16" s="99"/>
      <c r="C16" s="85" t="s">
        <v>79</v>
      </c>
      <c r="D16" s="85"/>
      <c r="E16" s="85"/>
      <c r="F16" s="85"/>
      <c r="G16" s="85"/>
      <c r="H16" s="85"/>
      <c r="I16" s="85"/>
      <c r="J16" s="85"/>
      <c r="K16" s="100"/>
    </row>
    <row r="17" spans="2:12" x14ac:dyDescent="0.25">
      <c r="B17" s="99"/>
      <c r="C17" s="85"/>
      <c r="D17" s="698"/>
      <c r="E17" s="698"/>
      <c r="F17" s="698"/>
      <c r="G17" s="698"/>
      <c r="H17" s="698"/>
      <c r="I17" s="698"/>
      <c r="J17" s="85"/>
      <c r="K17" s="100"/>
      <c r="L17" s="101"/>
    </row>
    <row r="18" spans="2:12" ht="24.95" customHeight="1" x14ac:dyDescent="0.25">
      <c r="B18" s="99"/>
      <c r="C18" s="85" t="s">
        <v>80</v>
      </c>
      <c r="D18" s="85"/>
      <c r="E18" s="85"/>
      <c r="F18" s="85"/>
      <c r="G18" s="85"/>
      <c r="H18" s="85"/>
      <c r="I18" s="85"/>
      <c r="J18" s="85"/>
      <c r="K18" s="100"/>
    </row>
    <row r="19" spans="2:12" x14ac:dyDescent="0.25">
      <c r="B19" s="99"/>
      <c r="C19" s="85"/>
      <c r="D19" s="701"/>
      <c r="E19" s="701"/>
      <c r="F19" s="701"/>
      <c r="G19" s="701"/>
      <c r="H19" s="701"/>
      <c r="I19" s="701"/>
      <c r="J19" s="85"/>
      <c r="K19" s="100"/>
      <c r="L19" s="96"/>
    </row>
    <row r="20" spans="2:12" ht="24.95" customHeight="1" x14ac:dyDescent="0.25">
      <c r="B20" s="99"/>
      <c r="C20" s="85" t="s">
        <v>147</v>
      </c>
      <c r="D20" s="85"/>
      <c r="E20" s="85"/>
      <c r="F20" s="85"/>
      <c r="G20" s="85"/>
      <c r="H20" s="85"/>
      <c r="I20" s="85"/>
      <c r="J20" s="85"/>
      <c r="K20" s="100"/>
    </row>
    <row r="21" spans="2:12" x14ac:dyDescent="0.25">
      <c r="B21" s="99"/>
      <c r="C21" s="85"/>
      <c r="D21" s="698"/>
      <c r="E21" s="698"/>
      <c r="F21" s="698"/>
      <c r="G21" s="698"/>
      <c r="H21" s="698"/>
      <c r="I21" s="698"/>
      <c r="J21" s="85"/>
      <c r="K21" s="100"/>
      <c r="L21" s="101"/>
    </row>
    <row r="22" spans="2:12" ht="24.95" customHeight="1" x14ac:dyDescent="0.25">
      <c r="B22" s="99"/>
      <c r="C22" s="85" t="s">
        <v>148</v>
      </c>
      <c r="D22" s="85"/>
      <c r="E22" s="85"/>
      <c r="F22" s="85"/>
      <c r="G22" s="85"/>
      <c r="H22" s="85"/>
      <c r="I22" s="85"/>
      <c r="J22" s="85"/>
      <c r="K22" s="100"/>
    </row>
    <row r="23" spans="2:12" x14ac:dyDescent="0.25">
      <c r="B23" s="99"/>
      <c r="C23" s="85"/>
      <c r="D23" s="698"/>
      <c r="E23" s="698"/>
      <c r="F23" s="698"/>
      <c r="G23" s="698"/>
      <c r="H23" s="698"/>
      <c r="I23" s="698"/>
      <c r="J23" s="85"/>
      <c r="K23" s="100"/>
      <c r="L23" s="101"/>
    </row>
    <row r="24" spans="2:12" ht="24.95" customHeight="1" x14ac:dyDescent="0.25">
      <c r="B24" s="99"/>
      <c r="C24" s="85" t="s">
        <v>149</v>
      </c>
      <c r="D24" s="85"/>
      <c r="E24" s="85"/>
      <c r="F24" s="85"/>
      <c r="G24" s="85"/>
      <c r="H24" s="85"/>
      <c r="I24" s="85"/>
      <c r="J24" s="85"/>
      <c r="K24" s="100"/>
    </row>
    <row r="25" spans="2:12" x14ac:dyDescent="0.25">
      <c r="B25" s="99"/>
      <c r="C25" s="85"/>
      <c r="D25" s="698" t="str">
        <f>ProjStreet &amp; ", " &amp; ProjCity &amp; ", " &amp; ProjState</f>
        <v xml:space="preserve">, , </v>
      </c>
      <c r="E25" s="698"/>
      <c r="F25" s="698"/>
      <c r="G25" s="698"/>
      <c r="H25" s="698"/>
      <c r="I25" s="698"/>
      <c r="J25" s="85"/>
      <c r="K25" s="100"/>
      <c r="L25" s="101"/>
    </row>
    <row r="26" spans="2:12" ht="24.95" customHeight="1" x14ac:dyDescent="0.25">
      <c r="B26" s="99"/>
      <c r="C26" s="85" t="s">
        <v>150</v>
      </c>
      <c r="D26" s="85"/>
      <c r="E26" s="85"/>
      <c r="F26" s="85"/>
      <c r="G26" s="85"/>
      <c r="H26" s="85"/>
      <c r="I26" s="85"/>
      <c r="J26" s="85"/>
      <c r="K26" s="100"/>
    </row>
    <row r="27" spans="2:12" x14ac:dyDescent="0.25">
      <c r="B27" s="99"/>
      <c r="C27" s="85"/>
      <c r="D27" s="698" t="str">
        <f>IF(EstCOD="","",TEXT(EstCOD,"mm/dd/yyyy"))</f>
        <v/>
      </c>
      <c r="E27" s="698"/>
      <c r="F27" s="698"/>
      <c r="G27" s="698"/>
      <c r="H27" s="698"/>
      <c r="I27" s="698"/>
      <c r="J27" s="85"/>
      <c r="K27" s="100"/>
      <c r="L27" s="101"/>
    </row>
    <row r="28" spans="2:12" ht="24.95" customHeight="1" x14ac:dyDescent="0.25">
      <c r="B28" s="99"/>
      <c r="C28" s="85" t="s">
        <v>151</v>
      </c>
      <c r="D28" s="85"/>
      <c r="E28" s="85"/>
      <c r="F28" s="85"/>
      <c r="G28" s="85"/>
      <c r="H28" s="85"/>
      <c r="I28" s="85"/>
      <c r="J28" s="85"/>
      <c r="K28" s="100"/>
    </row>
    <row r="29" spans="2:12" x14ac:dyDescent="0.25">
      <c r="B29" s="99"/>
      <c r="C29" s="85"/>
      <c r="D29" s="698"/>
      <c r="E29" s="698"/>
      <c r="F29" s="698"/>
      <c r="G29" s="698"/>
      <c r="H29" s="698"/>
      <c r="I29" s="698"/>
      <c r="J29" s="85"/>
      <c r="K29" s="100"/>
      <c r="L29" s="101"/>
    </row>
    <row r="30" spans="2:12" ht="24.95" customHeight="1" x14ac:dyDescent="0.25">
      <c r="B30" s="99"/>
      <c r="C30" s="85" t="s">
        <v>152</v>
      </c>
      <c r="D30" s="85"/>
      <c r="E30" s="85"/>
      <c r="F30" s="85"/>
      <c r="G30" s="85"/>
      <c r="H30" s="85"/>
      <c r="I30" s="85"/>
      <c r="J30" s="85"/>
      <c r="K30" s="100"/>
    </row>
    <row r="31" spans="2:12" x14ac:dyDescent="0.25">
      <c r="B31" s="99"/>
      <c r="C31" s="85"/>
      <c r="D31" s="105" t="str">
        <f>IF(PctEnt="","",PctEnt)</f>
        <v/>
      </c>
      <c r="E31" s="85" t="s">
        <v>69</v>
      </c>
      <c r="F31" s="85"/>
      <c r="G31" s="85"/>
      <c r="H31" s="85"/>
      <c r="I31" s="85"/>
      <c r="J31" s="85"/>
      <c r="K31" s="100"/>
      <c r="L31" s="101"/>
    </row>
    <row r="32" spans="2:12" ht="50.25" customHeight="1" x14ac:dyDescent="0.25">
      <c r="B32" s="99"/>
      <c r="C32" s="699" t="s">
        <v>153</v>
      </c>
      <c r="D32" s="699"/>
      <c r="E32" s="699"/>
      <c r="F32" s="699"/>
      <c r="G32" s="699"/>
      <c r="H32" s="699"/>
      <c r="I32" s="699"/>
      <c r="J32" s="699"/>
      <c r="K32" s="100"/>
    </row>
    <row r="33" spans="2:12" x14ac:dyDescent="0.25">
      <c r="B33" s="99"/>
      <c r="C33" s="85"/>
      <c r="D33" s="85"/>
      <c r="E33" s="85"/>
      <c r="F33" s="85"/>
      <c r="G33" s="85"/>
      <c r="H33" s="85"/>
      <c r="I33" s="85"/>
      <c r="J33" s="85"/>
      <c r="K33" s="100"/>
    </row>
    <row r="34" spans="2:12" x14ac:dyDescent="0.25">
      <c r="B34" s="99"/>
      <c r="C34" s="85" t="s">
        <v>95</v>
      </c>
      <c r="D34" s="85"/>
      <c r="E34" s="85"/>
      <c r="F34" s="85"/>
      <c r="G34" s="85"/>
      <c r="H34" s="85"/>
      <c r="I34" s="85"/>
      <c r="J34" s="85"/>
      <c r="K34" s="100"/>
    </row>
    <row r="35" spans="2:12" x14ac:dyDescent="0.25">
      <c r="B35" s="99"/>
      <c r="C35" s="85"/>
      <c r="D35" s="105" t="str">
        <f>IF(CntMax="","",CntMax)</f>
        <v/>
      </c>
      <c r="E35" s="85" t="s">
        <v>73</v>
      </c>
      <c r="F35" s="85"/>
      <c r="G35" s="85"/>
      <c r="H35" s="85"/>
      <c r="I35" s="85"/>
      <c r="J35" s="85"/>
      <c r="K35" s="100"/>
      <c r="L35" s="101"/>
    </row>
    <row r="36" spans="2:12" x14ac:dyDescent="0.25">
      <c r="B36" s="99"/>
      <c r="C36" s="85"/>
      <c r="D36" s="85"/>
      <c r="E36" s="85"/>
      <c r="F36" s="85"/>
      <c r="G36" s="85"/>
      <c r="H36" s="85"/>
      <c r="I36" s="85"/>
      <c r="J36" s="85"/>
      <c r="K36" s="100"/>
    </row>
    <row r="37" spans="2:12" x14ac:dyDescent="0.25">
      <c r="B37" s="99"/>
      <c r="C37" s="85"/>
      <c r="D37" s="85"/>
      <c r="E37" s="85"/>
      <c r="F37" s="85"/>
      <c r="G37" s="85"/>
      <c r="H37" s="85"/>
      <c r="I37" s="85"/>
      <c r="J37" s="85"/>
      <c r="K37" s="100"/>
    </row>
    <row r="38" spans="2:12" ht="15.75" thickBot="1" x14ac:dyDescent="0.3">
      <c r="B38" s="102"/>
      <c r="C38" s="103"/>
      <c r="D38" s="103"/>
      <c r="E38" s="103"/>
      <c r="F38" s="103"/>
      <c r="G38" s="103"/>
      <c r="H38" s="103"/>
      <c r="I38" s="103"/>
      <c r="J38" s="103"/>
      <c r="K38" s="104"/>
    </row>
    <row r="39" spans="2:12" x14ac:dyDescent="0.25">
      <c r="B39" s="137"/>
      <c r="C39" s="90"/>
      <c r="D39" s="90"/>
      <c r="E39" s="90"/>
      <c r="F39" s="90"/>
      <c r="G39" s="90"/>
      <c r="H39" s="90"/>
      <c r="I39" s="90"/>
      <c r="J39" s="90"/>
      <c r="K39" s="138"/>
    </row>
    <row r="40" spans="2:12" ht="15.75" x14ac:dyDescent="0.25">
      <c r="B40" s="691" t="s">
        <v>208</v>
      </c>
      <c r="C40" s="692"/>
      <c r="D40" s="692"/>
      <c r="E40" s="692"/>
      <c r="F40" s="692"/>
      <c r="G40" s="692"/>
      <c r="H40" s="692"/>
      <c r="I40" s="692"/>
      <c r="J40" s="692"/>
      <c r="K40" s="693"/>
    </row>
    <row r="41" spans="2:12" ht="15.75" x14ac:dyDescent="0.25">
      <c r="B41" s="691" t="s">
        <v>59</v>
      </c>
      <c r="C41" s="692"/>
      <c r="D41" s="692"/>
      <c r="E41" s="692"/>
      <c r="F41" s="692"/>
      <c r="G41" s="692"/>
      <c r="H41" s="692"/>
      <c r="I41" s="692"/>
      <c r="J41" s="692"/>
      <c r="K41" s="693"/>
    </row>
    <row r="42" spans="2:12" x14ac:dyDescent="0.25">
      <c r="B42" s="99"/>
      <c r="C42" s="85"/>
      <c r="D42" s="85"/>
      <c r="E42" s="85"/>
      <c r="F42" s="85"/>
      <c r="G42" s="85"/>
      <c r="H42" s="85"/>
      <c r="I42" s="85"/>
      <c r="J42" s="85"/>
      <c r="K42" s="100"/>
    </row>
    <row r="43" spans="2:12" x14ac:dyDescent="0.25">
      <c r="B43" s="99"/>
      <c r="C43" s="85"/>
      <c r="D43" s="85"/>
      <c r="E43" s="85"/>
      <c r="F43" s="85"/>
      <c r="G43" s="85"/>
      <c r="H43" s="85"/>
      <c r="I43" s="85"/>
      <c r="J43" s="85"/>
      <c r="K43" s="100"/>
    </row>
    <row r="44" spans="2:12" ht="29.25" customHeight="1" x14ac:dyDescent="0.25">
      <c r="B44" s="99"/>
      <c r="C44" s="700" t="s">
        <v>154</v>
      </c>
      <c r="D44" s="700"/>
      <c r="E44" s="700"/>
      <c r="F44" s="700"/>
      <c r="G44" s="700"/>
      <c r="H44" s="700"/>
      <c r="I44" s="700"/>
      <c r="J44" s="700"/>
      <c r="K44" s="100"/>
    </row>
    <row r="45" spans="2:12" x14ac:dyDescent="0.25">
      <c r="B45" s="99"/>
      <c r="C45" s="85"/>
      <c r="D45" s="85"/>
      <c r="E45" s="85"/>
      <c r="F45" s="85"/>
      <c r="G45" s="85"/>
      <c r="H45" s="85"/>
      <c r="I45" s="85"/>
      <c r="J45" s="85"/>
      <c r="K45" s="100"/>
    </row>
    <row r="46" spans="2:12" ht="28.5" customHeight="1" x14ac:dyDescent="0.25">
      <c r="B46" s="99"/>
      <c r="C46" s="705" t="s">
        <v>76</v>
      </c>
      <c r="D46" s="705"/>
      <c r="E46" s="705"/>
      <c r="F46" s="705"/>
      <c r="G46" s="705"/>
      <c r="H46" s="705"/>
      <c r="I46" s="705"/>
      <c r="J46" s="705"/>
      <c r="K46" s="100"/>
    </row>
    <row r="47" spans="2:12" x14ac:dyDescent="0.25">
      <c r="B47" s="99"/>
      <c r="C47" s="85"/>
      <c r="D47" s="139" t="s">
        <v>70</v>
      </c>
      <c r="E47" s="140"/>
      <c r="F47" s="85"/>
      <c r="G47" s="85"/>
      <c r="H47" s="85"/>
      <c r="I47" s="85"/>
      <c r="J47" s="85"/>
      <c r="K47" s="100"/>
      <c r="L47" s="96"/>
    </row>
    <row r="48" spans="2:12" x14ac:dyDescent="0.25">
      <c r="B48" s="99"/>
      <c r="C48" s="85"/>
      <c r="D48" s="85"/>
      <c r="E48" s="85"/>
      <c r="F48" s="85"/>
      <c r="G48" s="85"/>
      <c r="H48" s="85"/>
      <c r="I48" s="85"/>
      <c r="J48" s="85"/>
      <c r="K48" s="100"/>
    </row>
    <row r="49" spans="2:12" ht="47.25" customHeight="1" x14ac:dyDescent="0.25">
      <c r="B49" s="99"/>
      <c r="C49" s="696" t="s">
        <v>75</v>
      </c>
      <c r="D49" s="696"/>
      <c r="E49" s="696"/>
      <c r="F49" s="696"/>
      <c r="G49" s="696"/>
      <c r="H49" s="696"/>
      <c r="I49" s="696"/>
      <c r="J49" s="696"/>
      <c r="K49" s="100"/>
    </row>
    <row r="50" spans="2:12" x14ac:dyDescent="0.25">
      <c r="B50" s="99"/>
      <c r="C50" s="85"/>
      <c r="D50" s="139" t="s">
        <v>70</v>
      </c>
      <c r="E50" s="140"/>
      <c r="F50" s="85"/>
      <c r="G50" s="85"/>
      <c r="H50" s="85"/>
      <c r="I50" s="85"/>
      <c r="J50" s="85"/>
      <c r="K50" s="100"/>
      <c r="L50" s="96"/>
    </row>
    <row r="51" spans="2:12" x14ac:dyDescent="0.25">
      <c r="B51" s="99"/>
      <c r="C51" s="85"/>
      <c r="D51" s="85"/>
      <c r="E51" s="85"/>
      <c r="F51" s="85"/>
      <c r="G51" s="85"/>
      <c r="H51" s="85"/>
      <c r="I51" s="85"/>
      <c r="J51" s="85"/>
      <c r="K51" s="100"/>
    </row>
    <row r="52" spans="2:12" ht="60" customHeight="1" x14ac:dyDescent="0.25">
      <c r="B52" s="99"/>
      <c r="C52" s="696" t="s">
        <v>60</v>
      </c>
      <c r="D52" s="696"/>
      <c r="E52" s="696"/>
      <c r="F52" s="696"/>
      <c r="G52" s="696"/>
      <c r="H52" s="696"/>
      <c r="I52" s="696"/>
      <c r="J52" s="696"/>
      <c r="K52" s="100"/>
    </row>
    <row r="53" spans="2:12" x14ac:dyDescent="0.25">
      <c r="B53" s="99"/>
      <c r="C53" s="85"/>
      <c r="D53" s="139" t="s">
        <v>70</v>
      </c>
      <c r="E53" s="140"/>
      <c r="F53" s="85"/>
      <c r="G53" s="85"/>
      <c r="H53" s="85"/>
      <c r="I53" s="85"/>
      <c r="J53" s="85"/>
      <c r="K53" s="100"/>
      <c r="L53" s="96"/>
    </row>
    <row r="54" spans="2:12" x14ac:dyDescent="0.25">
      <c r="B54" s="99"/>
      <c r="C54" s="85"/>
      <c r="D54" s="85"/>
      <c r="E54" s="85"/>
      <c r="F54" s="85"/>
      <c r="G54" s="85"/>
      <c r="H54" s="85"/>
      <c r="I54" s="85"/>
      <c r="J54" s="85"/>
      <c r="K54" s="100"/>
    </row>
    <row r="55" spans="2:12" ht="30.75" customHeight="1" x14ac:dyDescent="0.25">
      <c r="B55" s="99"/>
      <c r="C55" s="696" t="s">
        <v>61</v>
      </c>
      <c r="D55" s="696"/>
      <c r="E55" s="696"/>
      <c r="F55" s="696"/>
      <c r="G55" s="696"/>
      <c r="H55" s="696"/>
      <c r="I55" s="696"/>
      <c r="J55" s="696"/>
      <c r="K55" s="100"/>
    </row>
    <row r="56" spans="2:12" x14ac:dyDescent="0.25">
      <c r="B56" s="99"/>
      <c r="C56" s="85"/>
      <c r="D56" s="139" t="s">
        <v>70</v>
      </c>
      <c r="E56" s="140"/>
      <c r="F56" s="85"/>
      <c r="G56" s="85"/>
      <c r="H56" s="85"/>
      <c r="I56" s="85"/>
      <c r="J56" s="85"/>
      <c r="K56" s="100"/>
      <c r="L56" s="96"/>
    </row>
    <row r="57" spans="2:12" x14ac:dyDescent="0.25">
      <c r="B57" s="99"/>
      <c r="C57" s="85"/>
      <c r="D57" s="85"/>
      <c r="E57" s="85"/>
      <c r="F57" s="85"/>
      <c r="G57" s="85"/>
      <c r="H57" s="85"/>
      <c r="I57" s="85"/>
      <c r="J57" s="85"/>
      <c r="K57" s="100"/>
    </row>
    <row r="58" spans="2:12" x14ac:dyDescent="0.25">
      <c r="B58" s="99"/>
      <c r="C58" s="84" t="s">
        <v>71</v>
      </c>
      <c r="D58" s="85"/>
      <c r="E58" s="85"/>
      <c r="F58" s="85"/>
      <c r="G58" s="85"/>
      <c r="H58" s="85"/>
      <c r="I58" s="85"/>
      <c r="J58" s="85"/>
      <c r="K58" s="100"/>
    </row>
    <row r="59" spans="2:12" x14ac:dyDescent="0.25">
      <c r="B59" s="99"/>
      <c r="C59" s="85" t="s">
        <v>82</v>
      </c>
      <c r="D59" s="85"/>
      <c r="E59" s="85"/>
      <c r="F59" s="85"/>
      <c r="G59" s="85" t="s">
        <v>81</v>
      </c>
      <c r="H59" s="85"/>
      <c r="I59" s="85"/>
      <c r="J59" s="85"/>
      <c r="K59" s="100"/>
    </row>
    <row r="60" spans="2:12" x14ac:dyDescent="0.25">
      <c r="B60" s="99"/>
      <c r="C60" s="702"/>
      <c r="D60" s="703"/>
      <c r="E60" s="703"/>
      <c r="F60" s="704"/>
      <c r="G60" s="702"/>
      <c r="H60" s="703"/>
      <c r="I60" s="703"/>
      <c r="J60" s="704"/>
      <c r="K60" s="100"/>
      <c r="L60" s="96"/>
    </row>
    <row r="61" spans="2:12" x14ac:dyDescent="0.25">
      <c r="B61" s="99"/>
      <c r="C61" s="702"/>
      <c r="D61" s="703"/>
      <c r="E61" s="703"/>
      <c r="F61" s="704"/>
      <c r="G61" s="702"/>
      <c r="H61" s="703"/>
      <c r="I61" s="703"/>
      <c r="J61" s="704"/>
      <c r="K61" s="100"/>
      <c r="L61" s="96"/>
    </row>
    <row r="62" spans="2:12" x14ac:dyDescent="0.25">
      <c r="B62" s="99"/>
      <c r="C62" s="702"/>
      <c r="D62" s="703"/>
      <c r="E62" s="703"/>
      <c r="F62" s="704"/>
      <c r="G62" s="702"/>
      <c r="H62" s="703"/>
      <c r="I62" s="703"/>
      <c r="J62" s="704"/>
      <c r="K62" s="100"/>
      <c r="L62" s="96"/>
    </row>
    <row r="63" spans="2:12" x14ac:dyDescent="0.25">
      <c r="B63" s="99"/>
      <c r="C63" s="702"/>
      <c r="D63" s="703"/>
      <c r="E63" s="703"/>
      <c r="F63" s="704"/>
      <c r="G63" s="702"/>
      <c r="H63" s="703"/>
      <c r="I63" s="703"/>
      <c r="J63" s="704"/>
      <c r="K63" s="100"/>
    </row>
    <row r="64" spans="2:12" x14ac:dyDescent="0.25">
      <c r="B64" s="99"/>
      <c r="C64" s="702"/>
      <c r="D64" s="703"/>
      <c r="E64" s="703"/>
      <c r="F64" s="704"/>
      <c r="G64" s="702"/>
      <c r="H64" s="703"/>
      <c r="I64" s="703"/>
      <c r="J64" s="704"/>
      <c r="K64" s="100"/>
    </row>
    <row r="65" spans="2:12" x14ac:dyDescent="0.25">
      <c r="B65" s="99"/>
      <c r="C65" s="85"/>
      <c r="D65" s="85"/>
      <c r="E65" s="85"/>
      <c r="F65" s="85"/>
      <c r="G65" s="85"/>
      <c r="H65" s="85"/>
      <c r="I65" s="85"/>
      <c r="J65" s="85"/>
      <c r="K65" s="100"/>
    </row>
    <row r="66" spans="2:12" x14ac:dyDescent="0.25">
      <c r="B66" s="99"/>
      <c r="C66" s="84" t="s">
        <v>72</v>
      </c>
      <c r="D66" s="85"/>
      <c r="E66" s="85"/>
      <c r="F66" s="85"/>
      <c r="G66" s="85"/>
      <c r="H66" s="85"/>
      <c r="I66" s="85"/>
      <c r="J66" s="85"/>
      <c r="K66" s="100"/>
    </row>
    <row r="67" spans="2:12" s="113" customFormat="1" ht="31.5" customHeight="1" x14ac:dyDescent="0.25">
      <c r="B67" s="111"/>
      <c r="C67" s="712"/>
      <c r="D67" s="712"/>
      <c r="E67" s="712"/>
      <c r="F67" s="712"/>
      <c r="G67" s="712"/>
      <c r="H67" s="712"/>
      <c r="I67" s="712"/>
      <c r="J67" s="712"/>
      <c r="K67" s="112"/>
    </row>
    <row r="68" spans="2:12" ht="32.25" customHeight="1" x14ac:dyDescent="0.25">
      <c r="B68" s="99"/>
      <c r="C68" s="696" t="s">
        <v>155</v>
      </c>
      <c r="D68" s="696"/>
      <c r="E68" s="696"/>
      <c r="F68" s="696"/>
      <c r="G68" s="696"/>
      <c r="H68" s="696"/>
      <c r="I68" s="696"/>
      <c r="J68" s="696"/>
      <c r="K68" s="100"/>
    </row>
    <row r="69" spans="2:12" x14ac:dyDescent="0.25">
      <c r="B69" s="99"/>
      <c r="C69" s="706"/>
      <c r="D69" s="707"/>
      <c r="E69" s="707"/>
      <c r="F69" s="707"/>
      <c r="G69" s="707"/>
      <c r="H69" s="707"/>
      <c r="I69" s="707"/>
      <c r="J69" s="708"/>
      <c r="K69" s="100"/>
      <c r="L69" s="96"/>
    </row>
    <row r="70" spans="2:12" x14ac:dyDescent="0.25">
      <c r="B70" s="99"/>
      <c r="C70" s="706"/>
      <c r="D70" s="707"/>
      <c r="E70" s="707"/>
      <c r="F70" s="707"/>
      <c r="G70" s="707"/>
      <c r="H70" s="707"/>
      <c r="I70" s="707"/>
      <c r="J70" s="708"/>
      <c r="K70" s="100"/>
    </row>
    <row r="71" spans="2:12" x14ac:dyDescent="0.25">
      <c r="B71" s="99"/>
      <c r="C71" s="706"/>
      <c r="D71" s="707"/>
      <c r="E71" s="707"/>
      <c r="F71" s="707"/>
      <c r="G71" s="707"/>
      <c r="H71" s="707"/>
      <c r="I71" s="707"/>
      <c r="J71" s="708"/>
      <c r="K71" s="100"/>
    </row>
    <row r="72" spans="2:12" x14ac:dyDescent="0.25">
      <c r="B72" s="99"/>
      <c r="C72" s="706"/>
      <c r="D72" s="707"/>
      <c r="E72" s="707"/>
      <c r="F72" s="707"/>
      <c r="G72" s="707"/>
      <c r="H72" s="707"/>
      <c r="I72" s="707"/>
      <c r="J72" s="708"/>
      <c r="K72" s="100"/>
    </row>
    <row r="73" spans="2:12" x14ac:dyDescent="0.25">
      <c r="B73" s="99"/>
      <c r="C73" s="702"/>
      <c r="D73" s="703"/>
      <c r="E73" s="703"/>
      <c r="F73" s="703"/>
      <c r="G73" s="703"/>
      <c r="H73" s="703"/>
      <c r="I73" s="703"/>
      <c r="J73" s="704"/>
      <c r="K73" s="100"/>
    </row>
    <row r="74" spans="2:12" ht="15.75" thickBot="1" x14ac:dyDescent="0.3">
      <c r="B74" s="102"/>
      <c r="C74" s="103"/>
      <c r="D74" s="103"/>
      <c r="E74" s="103"/>
      <c r="F74" s="103"/>
      <c r="G74" s="103"/>
      <c r="H74" s="103"/>
      <c r="I74" s="103"/>
      <c r="J74" s="103"/>
      <c r="K74" s="104"/>
    </row>
    <row r="75" spans="2:12" x14ac:dyDescent="0.25">
      <c r="B75" s="137"/>
      <c r="C75" s="90"/>
      <c r="D75" s="90"/>
      <c r="E75" s="90"/>
      <c r="F75" s="90"/>
      <c r="G75" s="90"/>
      <c r="H75" s="90"/>
      <c r="I75" s="90"/>
      <c r="J75" s="90"/>
      <c r="K75" s="138"/>
    </row>
    <row r="76" spans="2:12" ht="15.75" x14ac:dyDescent="0.25">
      <c r="B76" s="691" t="s">
        <v>208</v>
      </c>
      <c r="C76" s="692"/>
      <c r="D76" s="692"/>
      <c r="E76" s="692"/>
      <c r="F76" s="692"/>
      <c r="G76" s="692"/>
      <c r="H76" s="692"/>
      <c r="I76" s="692"/>
      <c r="J76" s="692"/>
      <c r="K76" s="693"/>
    </row>
    <row r="77" spans="2:12" ht="15.75" x14ac:dyDescent="0.25">
      <c r="B77" s="691" t="s">
        <v>59</v>
      </c>
      <c r="C77" s="692"/>
      <c r="D77" s="692"/>
      <c r="E77" s="692"/>
      <c r="F77" s="692"/>
      <c r="G77" s="692"/>
      <c r="H77" s="692"/>
      <c r="I77" s="692"/>
      <c r="J77" s="692"/>
      <c r="K77" s="693"/>
    </row>
    <row r="78" spans="2:12" x14ac:dyDescent="0.25">
      <c r="B78" s="99"/>
      <c r="C78" s="85"/>
      <c r="D78" s="85"/>
      <c r="E78" s="85"/>
      <c r="F78" s="85"/>
      <c r="G78" s="85"/>
      <c r="H78" s="85"/>
      <c r="I78" s="85"/>
      <c r="J78" s="85"/>
      <c r="K78" s="100"/>
    </row>
    <row r="79" spans="2:12" x14ac:dyDescent="0.25">
      <c r="B79" s="99"/>
      <c r="C79" s="84" t="s">
        <v>156</v>
      </c>
      <c r="D79" s="85"/>
      <c r="E79" s="85"/>
      <c r="F79" s="85"/>
      <c r="G79" s="85"/>
      <c r="H79" s="85"/>
      <c r="I79" s="85"/>
      <c r="J79" s="85"/>
      <c r="K79" s="100"/>
    </row>
    <row r="80" spans="2:12" x14ac:dyDescent="0.25">
      <c r="B80" s="99"/>
      <c r="C80" s="85"/>
      <c r="D80" s="85"/>
      <c r="E80" s="85"/>
      <c r="F80" s="85"/>
      <c r="G80" s="85"/>
      <c r="H80" s="85"/>
      <c r="I80" s="85"/>
      <c r="J80" s="85"/>
      <c r="K80" s="100"/>
    </row>
    <row r="81" spans="2:12" x14ac:dyDescent="0.25">
      <c r="B81" s="99"/>
      <c r="C81" s="709" t="s">
        <v>83</v>
      </c>
      <c r="D81" s="710"/>
      <c r="E81" s="710"/>
      <c r="F81" s="711"/>
      <c r="G81" s="709" t="s">
        <v>84</v>
      </c>
      <c r="H81" s="710"/>
      <c r="I81" s="710"/>
      <c r="J81" s="711"/>
      <c r="K81" s="100"/>
    </row>
    <row r="82" spans="2:12" x14ac:dyDescent="0.25">
      <c r="B82" s="99"/>
      <c r="C82" s="702"/>
      <c r="D82" s="713"/>
      <c r="E82" s="713"/>
      <c r="F82" s="714"/>
      <c r="G82" s="703"/>
      <c r="H82" s="713"/>
      <c r="I82" s="713"/>
      <c r="J82" s="714"/>
      <c r="K82" s="100"/>
      <c r="L82" s="96"/>
    </row>
    <row r="83" spans="2:12" x14ac:dyDescent="0.25">
      <c r="B83" s="99"/>
      <c r="C83" s="702"/>
      <c r="D83" s="713"/>
      <c r="E83" s="713"/>
      <c r="F83" s="714"/>
      <c r="G83" s="703"/>
      <c r="H83" s="713"/>
      <c r="I83" s="713"/>
      <c r="J83" s="714"/>
      <c r="K83" s="100"/>
    </row>
    <row r="84" spans="2:12" x14ac:dyDescent="0.25">
      <c r="B84" s="99"/>
      <c r="C84" s="702"/>
      <c r="D84" s="713"/>
      <c r="E84" s="713"/>
      <c r="F84" s="714"/>
      <c r="G84" s="703"/>
      <c r="H84" s="713"/>
      <c r="I84" s="713"/>
      <c r="J84" s="714"/>
      <c r="K84" s="100"/>
    </row>
    <row r="85" spans="2:12" x14ac:dyDescent="0.25">
      <c r="B85" s="99"/>
      <c r="C85" s="702"/>
      <c r="D85" s="713"/>
      <c r="E85" s="713"/>
      <c r="F85" s="714"/>
      <c r="G85" s="703"/>
      <c r="H85" s="713"/>
      <c r="I85" s="713"/>
      <c r="J85" s="714"/>
      <c r="K85" s="100"/>
    </row>
    <row r="86" spans="2:12" x14ac:dyDescent="0.25">
      <c r="B86" s="99"/>
      <c r="C86" s="702"/>
      <c r="D86" s="713"/>
      <c r="E86" s="713"/>
      <c r="F86" s="714"/>
      <c r="G86" s="703"/>
      <c r="H86" s="713"/>
      <c r="I86" s="713"/>
      <c r="J86" s="714"/>
      <c r="K86" s="100"/>
    </row>
    <row r="87" spans="2:12" x14ac:dyDescent="0.25">
      <c r="B87" s="99"/>
      <c r="C87" s="702"/>
      <c r="D87" s="713"/>
      <c r="E87" s="713"/>
      <c r="F87" s="714"/>
      <c r="G87" s="703"/>
      <c r="H87" s="713"/>
      <c r="I87" s="713"/>
      <c r="J87" s="714"/>
      <c r="K87" s="100"/>
    </row>
    <row r="88" spans="2:12" x14ac:dyDescent="0.25">
      <c r="B88" s="99"/>
      <c r="C88" s="702"/>
      <c r="D88" s="713"/>
      <c r="E88" s="713"/>
      <c r="F88" s="714"/>
      <c r="G88" s="703"/>
      <c r="H88" s="713"/>
      <c r="I88" s="713"/>
      <c r="J88" s="714"/>
      <c r="K88" s="100"/>
    </row>
    <row r="89" spans="2:12" x14ac:dyDescent="0.25">
      <c r="B89" s="99"/>
      <c r="C89" s="702"/>
      <c r="D89" s="713"/>
      <c r="E89" s="713"/>
      <c r="F89" s="714"/>
      <c r="G89" s="703"/>
      <c r="H89" s="713"/>
      <c r="I89" s="713"/>
      <c r="J89" s="714"/>
      <c r="K89" s="100"/>
    </row>
    <row r="90" spans="2:12" x14ac:dyDescent="0.25">
      <c r="B90" s="99"/>
      <c r="C90" s="702"/>
      <c r="D90" s="713"/>
      <c r="E90" s="713"/>
      <c r="F90" s="714"/>
      <c r="G90" s="703"/>
      <c r="H90" s="713"/>
      <c r="I90" s="713"/>
      <c r="J90" s="714"/>
      <c r="K90" s="100"/>
    </row>
    <row r="91" spans="2:12" x14ac:dyDescent="0.25">
      <c r="B91" s="99"/>
      <c r="C91" s="702"/>
      <c r="D91" s="713"/>
      <c r="E91" s="713"/>
      <c r="F91" s="714"/>
      <c r="G91" s="703"/>
      <c r="H91" s="713"/>
      <c r="I91" s="713"/>
      <c r="J91" s="714"/>
      <c r="K91" s="100"/>
    </row>
    <row r="92" spans="2:12" x14ac:dyDescent="0.25">
      <c r="B92" s="99"/>
      <c r="C92" s="702"/>
      <c r="D92" s="713"/>
      <c r="E92" s="713"/>
      <c r="F92" s="714"/>
      <c r="G92" s="703"/>
      <c r="H92" s="713"/>
      <c r="I92" s="713"/>
      <c r="J92" s="714"/>
      <c r="K92" s="100"/>
    </row>
    <row r="93" spans="2:12" x14ac:dyDescent="0.25">
      <c r="B93" s="99"/>
      <c r="C93" s="702"/>
      <c r="D93" s="713"/>
      <c r="E93" s="713"/>
      <c r="F93" s="714"/>
      <c r="G93" s="703"/>
      <c r="H93" s="713"/>
      <c r="I93" s="713"/>
      <c r="J93" s="714"/>
      <c r="K93" s="100"/>
    </row>
    <row r="94" spans="2:12" x14ac:dyDescent="0.25">
      <c r="B94" s="99"/>
      <c r="C94" s="702"/>
      <c r="D94" s="713"/>
      <c r="E94" s="713"/>
      <c r="F94" s="714"/>
      <c r="G94" s="703"/>
      <c r="H94" s="713"/>
      <c r="I94" s="713"/>
      <c r="J94" s="714"/>
      <c r="K94" s="100"/>
    </row>
    <row r="95" spans="2:12" x14ac:dyDescent="0.25">
      <c r="B95" s="99"/>
      <c r="C95" s="702"/>
      <c r="D95" s="713"/>
      <c r="E95" s="713"/>
      <c r="F95" s="714"/>
      <c r="G95" s="703"/>
      <c r="H95" s="713"/>
      <c r="I95" s="713"/>
      <c r="J95" s="714"/>
      <c r="K95" s="100"/>
    </row>
    <row r="96" spans="2:12" x14ac:dyDescent="0.25">
      <c r="B96" s="99"/>
      <c r="C96" s="702"/>
      <c r="D96" s="713"/>
      <c r="E96" s="713"/>
      <c r="F96" s="714"/>
      <c r="G96" s="703"/>
      <c r="H96" s="713"/>
      <c r="I96" s="713"/>
      <c r="J96" s="714"/>
      <c r="K96" s="100"/>
    </row>
    <row r="97" spans="2:12" x14ac:dyDescent="0.25">
      <c r="B97" s="99"/>
      <c r="C97" s="702"/>
      <c r="D97" s="713"/>
      <c r="E97" s="713"/>
      <c r="F97" s="714"/>
      <c r="G97" s="703"/>
      <c r="H97" s="713"/>
      <c r="I97" s="713"/>
      <c r="J97" s="714"/>
      <c r="K97" s="100"/>
    </row>
    <row r="98" spans="2:12" x14ac:dyDescent="0.25">
      <c r="B98" s="99"/>
      <c r="C98" s="702"/>
      <c r="D98" s="713"/>
      <c r="E98" s="713"/>
      <c r="F98" s="714"/>
      <c r="G98" s="703"/>
      <c r="H98" s="713"/>
      <c r="I98" s="713"/>
      <c r="J98" s="714"/>
      <c r="K98" s="100"/>
    </row>
    <row r="99" spans="2:12" x14ac:dyDescent="0.25">
      <c r="B99" s="99"/>
      <c r="C99" s="702"/>
      <c r="D99" s="713"/>
      <c r="E99" s="713"/>
      <c r="F99" s="714"/>
      <c r="G99" s="703"/>
      <c r="H99" s="713"/>
      <c r="I99" s="713"/>
      <c r="J99" s="714"/>
      <c r="K99" s="100"/>
    </row>
    <row r="100" spans="2:12" x14ac:dyDescent="0.25">
      <c r="B100" s="99"/>
      <c r="C100" s="702"/>
      <c r="D100" s="713"/>
      <c r="E100" s="713"/>
      <c r="F100" s="714"/>
      <c r="G100" s="703"/>
      <c r="H100" s="713"/>
      <c r="I100" s="713"/>
      <c r="J100" s="714"/>
      <c r="K100" s="100"/>
    </row>
    <row r="101" spans="2:12" x14ac:dyDescent="0.25">
      <c r="B101" s="99"/>
      <c r="C101" s="702"/>
      <c r="D101" s="713"/>
      <c r="E101" s="713"/>
      <c r="F101" s="714"/>
      <c r="G101" s="703"/>
      <c r="H101" s="713"/>
      <c r="I101" s="713"/>
      <c r="J101" s="714"/>
      <c r="K101" s="100"/>
    </row>
    <row r="102" spans="2:12" x14ac:dyDescent="0.25">
      <c r="B102" s="99"/>
      <c r="C102" s="702"/>
      <c r="D102" s="713"/>
      <c r="E102" s="713"/>
      <c r="F102" s="714"/>
      <c r="G102" s="703"/>
      <c r="H102" s="713"/>
      <c r="I102" s="713"/>
      <c r="J102" s="714"/>
      <c r="K102" s="100"/>
    </row>
    <row r="103" spans="2:12" x14ac:dyDescent="0.25">
      <c r="B103" s="99"/>
      <c r="C103" s="702"/>
      <c r="D103" s="713"/>
      <c r="E103" s="713"/>
      <c r="F103" s="714"/>
      <c r="G103" s="703"/>
      <c r="H103" s="713"/>
      <c r="I103" s="713"/>
      <c r="J103" s="714"/>
      <c r="K103" s="100"/>
    </row>
    <row r="104" spans="2:12" x14ac:dyDescent="0.25">
      <c r="B104" s="99"/>
      <c r="C104" s="702"/>
      <c r="D104" s="713"/>
      <c r="E104" s="713"/>
      <c r="F104" s="714"/>
      <c r="G104" s="703"/>
      <c r="H104" s="713"/>
      <c r="I104" s="713"/>
      <c r="J104" s="714"/>
      <c r="K104" s="100"/>
    </row>
    <row r="105" spans="2:12" x14ac:dyDescent="0.25">
      <c r="B105" s="99"/>
      <c r="C105" s="85"/>
      <c r="D105" s="85"/>
      <c r="E105" s="85"/>
      <c r="F105" s="85"/>
      <c r="G105" s="85"/>
      <c r="H105" s="85"/>
      <c r="I105" s="85"/>
      <c r="J105" s="85"/>
      <c r="K105" s="100"/>
    </row>
    <row r="106" spans="2:12" x14ac:dyDescent="0.25">
      <c r="B106" s="99"/>
      <c r="C106" s="85"/>
      <c r="D106" s="85"/>
      <c r="E106" s="85"/>
      <c r="F106" s="85"/>
      <c r="G106" s="85"/>
      <c r="H106" s="85"/>
      <c r="I106" s="85"/>
      <c r="J106" s="85"/>
      <c r="K106" s="100"/>
    </row>
    <row r="107" spans="2:12" x14ac:dyDescent="0.25">
      <c r="B107" s="99"/>
      <c r="C107" s="709" t="s">
        <v>85</v>
      </c>
      <c r="D107" s="710"/>
      <c r="E107" s="710"/>
      <c r="F107" s="710"/>
      <c r="G107" s="710"/>
      <c r="H107" s="710"/>
      <c r="I107" s="710"/>
      <c r="J107" s="711"/>
      <c r="K107" s="100"/>
    </row>
    <row r="108" spans="2:12" x14ac:dyDescent="0.25">
      <c r="B108" s="99"/>
      <c r="C108" s="715"/>
      <c r="D108" s="713"/>
      <c r="E108" s="713"/>
      <c r="F108" s="714"/>
      <c r="G108" s="703"/>
      <c r="H108" s="713"/>
      <c r="I108" s="713"/>
      <c r="J108" s="714"/>
      <c r="K108" s="100"/>
      <c r="L108" s="96"/>
    </row>
    <row r="109" spans="2:12" x14ac:dyDescent="0.25">
      <c r="B109" s="99"/>
      <c r="C109" s="702"/>
      <c r="D109" s="713"/>
      <c r="E109" s="713"/>
      <c r="F109" s="714"/>
      <c r="G109" s="703"/>
      <c r="H109" s="713"/>
      <c r="I109" s="713"/>
      <c r="J109" s="714"/>
      <c r="K109" s="100"/>
    </row>
    <row r="110" spans="2:12" x14ac:dyDescent="0.25">
      <c r="B110" s="99"/>
      <c r="C110" s="702"/>
      <c r="D110" s="713"/>
      <c r="E110" s="713"/>
      <c r="F110" s="714"/>
      <c r="G110" s="703"/>
      <c r="H110" s="713"/>
      <c r="I110" s="713"/>
      <c r="J110" s="714"/>
      <c r="K110" s="100"/>
    </row>
    <row r="111" spans="2:12" x14ac:dyDescent="0.25">
      <c r="B111" s="99"/>
      <c r="C111" s="702"/>
      <c r="D111" s="713"/>
      <c r="E111" s="713"/>
      <c r="F111" s="714"/>
      <c r="G111" s="703"/>
      <c r="H111" s="713"/>
      <c r="I111" s="713"/>
      <c r="J111" s="714"/>
      <c r="K111" s="100"/>
    </row>
    <row r="112" spans="2:12" x14ac:dyDescent="0.25">
      <c r="B112" s="99"/>
      <c r="C112" s="702"/>
      <c r="D112" s="713"/>
      <c r="E112" s="713"/>
      <c r="F112" s="714"/>
      <c r="G112" s="703"/>
      <c r="H112" s="713"/>
      <c r="I112" s="713"/>
      <c r="J112" s="714"/>
      <c r="K112" s="100"/>
    </row>
    <row r="113" spans="2:12" x14ac:dyDescent="0.25">
      <c r="B113" s="99"/>
      <c r="C113" s="702"/>
      <c r="D113" s="713"/>
      <c r="E113" s="713"/>
      <c r="F113" s="714"/>
      <c r="G113" s="703"/>
      <c r="H113" s="713"/>
      <c r="I113" s="713"/>
      <c r="J113" s="714"/>
      <c r="K113" s="100"/>
    </row>
    <row r="114" spans="2:12" x14ac:dyDescent="0.25">
      <c r="B114" s="99"/>
      <c r="C114" s="702"/>
      <c r="D114" s="713"/>
      <c r="E114" s="713"/>
      <c r="F114" s="714"/>
      <c r="G114" s="703"/>
      <c r="H114" s="713"/>
      <c r="I114" s="713"/>
      <c r="J114" s="714"/>
      <c r="K114" s="100"/>
    </row>
    <row r="115" spans="2:12" x14ac:dyDescent="0.25">
      <c r="B115" s="99"/>
      <c r="C115" s="702"/>
      <c r="D115" s="713"/>
      <c r="E115" s="713"/>
      <c r="F115" s="714"/>
      <c r="G115" s="703"/>
      <c r="H115" s="713"/>
      <c r="I115" s="713"/>
      <c r="J115" s="714"/>
      <c r="K115" s="100"/>
    </row>
    <row r="116" spans="2:12" x14ac:dyDescent="0.25">
      <c r="B116" s="99"/>
      <c r="C116" s="702"/>
      <c r="D116" s="713"/>
      <c r="E116" s="713"/>
      <c r="F116" s="714"/>
      <c r="G116" s="703"/>
      <c r="H116" s="713"/>
      <c r="I116" s="713"/>
      <c r="J116" s="714"/>
      <c r="K116" s="100"/>
    </row>
    <row r="117" spans="2:12" x14ac:dyDescent="0.25">
      <c r="B117" s="99"/>
      <c r="C117" s="85"/>
      <c r="D117" s="85"/>
      <c r="E117" s="85"/>
      <c r="F117" s="85"/>
      <c r="G117" s="85"/>
      <c r="H117" s="85"/>
      <c r="I117" s="85"/>
      <c r="J117" s="85"/>
      <c r="K117" s="100"/>
    </row>
    <row r="118" spans="2:12" x14ac:dyDescent="0.25">
      <c r="B118" s="99"/>
      <c r="C118" s="85"/>
      <c r="D118" s="85"/>
      <c r="E118" s="85"/>
      <c r="F118" s="85"/>
      <c r="G118" s="85"/>
      <c r="H118" s="85"/>
      <c r="I118" s="85"/>
      <c r="J118" s="85"/>
      <c r="K118" s="100"/>
    </row>
    <row r="119" spans="2:12" x14ac:dyDescent="0.25">
      <c r="B119" s="99"/>
      <c r="C119" s="85"/>
      <c r="D119" s="85"/>
      <c r="E119" s="85"/>
      <c r="F119" s="85"/>
      <c r="G119" s="85"/>
      <c r="H119" s="85"/>
      <c r="I119" s="85"/>
      <c r="J119" s="85"/>
      <c r="K119" s="100"/>
    </row>
    <row r="120" spans="2:12" ht="15.75" thickBot="1" x14ac:dyDescent="0.3">
      <c r="B120" s="102"/>
      <c r="C120" s="103"/>
      <c r="D120" s="103"/>
      <c r="E120" s="103"/>
      <c r="F120" s="103"/>
      <c r="G120" s="103"/>
      <c r="H120" s="103"/>
      <c r="I120" s="103"/>
      <c r="J120" s="103"/>
      <c r="K120" s="104"/>
    </row>
    <row r="121" spans="2:12" x14ac:dyDescent="0.25">
      <c r="B121" s="137"/>
      <c r="C121" s="90"/>
      <c r="D121" s="90"/>
      <c r="E121" s="90"/>
      <c r="F121" s="90"/>
      <c r="G121" s="90"/>
      <c r="H121" s="90"/>
      <c r="I121" s="90"/>
      <c r="J121" s="90"/>
      <c r="K121" s="138"/>
    </row>
    <row r="122" spans="2:12" ht="15.75" x14ac:dyDescent="0.25">
      <c r="B122" s="691" t="s">
        <v>208</v>
      </c>
      <c r="C122" s="692"/>
      <c r="D122" s="692"/>
      <c r="E122" s="692"/>
      <c r="F122" s="692"/>
      <c r="G122" s="692"/>
      <c r="H122" s="692"/>
      <c r="I122" s="692"/>
      <c r="J122" s="692"/>
      <c r="K122" s="693"/>
    </row>
    <row r="123" spans="2:12" ht="15.75" x14ac:dyDescent="0.25">
      <c r="B123" s="691" t="s">
        <v>59</v>
      </c>
      <c r="C123" s="692"/>
      <c r="D123" s="692"/>
      <c r="E123" s="692"/>
      <c r="F123" s="692"/>
      <c r="G123" s="692"/>
      <c r="H123" s="692"/>
      <c r="I123" s="692"/>
      <c r="J123" s="692"/>
      <c r="K123" s="693"/>
    </row>
    <row r="124" spans="2:12" x14ac:dyDescent="0.25">
      <c r="B124" s="99"/>
      <c r="C124" s="85"/>
      <c r="D124" s="85"/>
      <c r="E124" s="85"/>
      <c r="F124" s="85"/>
      <c r="G124" s="85"/>
      <c r="H124" s="85"/>
      <c r="I124" s="85"/>
      <c r="J124" s="85"/>
      <c r="K124" s="100"/>
    </row>
    <row r="125" spans="2:12" x14ac:dyDescent="0.25">
      <c r="B125" s="99"/>
      <c r="C125" s="84" t="s">
        <v>87</v>
      </c>
      <c r="D125" s="85"/>
      <c r="E125" s="85"/>
      <c r="F125" s="85"/>
      <c r="G125" s="85"/>
      <c r="H125" s="85"/>
      <c r="I125" s="85"/>
      <c r="J125" s="85"/>
      <c r="K125" s="100"/>
    </row>
    <row r="126" spans="2:12" x14ac:dyDescent="0.25">
      <c r="B126" s="99"/>
      <c r="C126" s="85"/>
      <c r="D126" s="85"/>
      <c r="E126" s="85"/>
      <c r="F126" s="85"/>
      <c r="G126" s="85"/>
      <c r="H126" s="85"/>
      <c r="I126" s="85"/>
      <c r="J126" s="85"/>
      <c r="K126" s="100"/>
    </row>
    <row r="127" spans="2:12" x14ac:dyDescent="0.25">
      <c r="B127" s="99"/>
      <c r="C127" s="709" t="s">
        <v>86</v>
      </c>
      <c r="D127" s="710"/>
      <c r="E127" s="710"/>
      <c r="F127" s="711"/>
      <c r="G127" s="709" t="s">
        <v>85</v>
      </c>
      <c r="H127" s="710"/>
      <c r="I127" s="710"/>
      <c r="J127" s="711"/>
      <c r="K127" s="100"/>
    </row>
    <row r="128" spans="2:12" x14ac:dyDescent="0.25">
      <c r="B128" s="99"/>
      <c r="C128" s="702"/>
      <c r="D128" s="713"/>
      <c r="E128" s="713"/>
      <c r="F128" s="714"/>
      <c r="G128" s="703"/>
      <c r="H128" s="713"/>
      <c r="I128" s="713"/>
      <c r="J128" s="714"/>
      <c r="K128" s="100"/>
      <c r="L128" s="96"/>
    </row>
    <row r="129" spans="2:11" x14ac:dyDescent="0.25">
      <c r="B129" s="99"/>
      <c r="C129" s="702"/>
      <c r="D129" s="713"/>
      <c r="E129" s="713"/>
      <c r="F129" s="714"/>
      <c r="G129" s="703"/>
      <c r="H129" s="713"/>
      <c r="I129" s="713"/>
      <c r="J129" s="714"/>
      <c r="K129" s="100"/>
    </row>
    <row r="130" spans="2:11" x14ac:dyDescent="0.25">
      <c r="B130" s="99"/>
      <c r="C130" s="702"/>
      <c r="D130" s="713"/>
      <c r="E130" s="713"/>
      <c r="F130" s="714"/>
      <c r="G130" s="703"/>
      <c r="H130" s="713"/>
      <c r="I130" s="713"/>
      <c r="J130" s="714"/>
      <c r="K130" s="100"/>
    </row>
    <row r="131" spans="2:11" x14ac:dyDescent="0.25">
      <c r="B131" s="99"/>
      <c r="C131" s="702"/>
      <c r="D131" s="713"/>
      <c r="E131" s="713"/>
      <c r="F131" s="714"/>
      <c r="G131" s="703"/>
      <c r="H131" s="713"/>
      <c r="I131" s="713"/>
      <c r="J131" s="714"/>
      <c r="K131" s="100"/>
    </row>
    <row r="132" spans="2:11" x14ac:dyDescent="0.25">
      <c r="B132" s="99"/>
      <c r="C132" s="702"/>
      <c r="D132" s="713"/>
      <c r="E132" s="713"/>
      <c r="F132" s="714"/>
      <c r="G132" s="703"/>
      <c r="H132" s="713"/>
      <c r="I132" s="713"/>
      <c r="J132" s="714"/>
      <c r="K132" s="100"/>
    </row>
    <row r="133" spans="2:11" x14ac:dyDescent="0.25">
      <c r="B133" s="99"/>
      <c r="C133" s="702"/>
      <c r="D133" s="713"/>
      <c r="E133" s="713"/>
      <c r="F133" s="714"/>
      <c r="G133" s="703"/>
      <c r="H133" s="713"/>
      <c r="I133" s="713"/>
      <c r="J133" s="714"/>
      <c r="K133" s="100"/>
    </row>
    <row r="134" spans="2:11" x14ac:dyDescent="0.25">
      <c r="B134" s="99"/>
      <c r="C134" s="702"/>
      <c r="D134" s="713"/>
      <c r="E134" s="713"/>
      <c r="F134" s="714"/>
      <c r="G134" s="703"/>
      <c r="H134" s="713"/>
      <c r="I134" s="713"/>
      <c r="J134" s="714"/>
      <c r="K134" s="100"/>
    </row>
    <row r="135" spans="2:11" x14ac:dyDescent="0.25">
      <c r="B135" s="99"/>
      <c r="C135" s="702"/>
      <c r="D135" s="713"/>
      <c r="E135" s="713"/>
      <c r="F135" s="714"/>
      <c r="G135" s="703"/>
      <c r="H135" s="713"/>
      <c r="I135" s="713"/>
      <c r="J135" s="714"/>
      <c r="K135" s="100"/>
    </row>
    <row r="136" spans="2:11" x14ac:dyDescent="0.25">
      <c r="B136" s="99"/>
      <c r="C136" s="702"/>
      <c r="D136" s="713"/>
      <c r="E136" s="713"/>
      <c r="F136" s="714"/>
      <c r="G136" s="703"/>
      <c r="H136" s="713"/>
      <c r="I136" s="713"/>
      <c r="J136" s="714"/>
      <c r="K136" s="100"/>
    </row>
    <row r="137" spans="2:11" x14ac:dyDescent="0.25">
      <c r="B137" s="99"/>
      <c r="C137" s="702"/>
      <c r="D137" s="713"/>
      <c r="E137" s="713"/>
      <c r="F137" s="714"/>
      <c r="G137" s="703"/>
      <c r="H137" s="713"/>
      <c r="I137" s="713"/>
      <c r="J137" s="714"/>
      <c r="K137" s="100"/>
    </row>
    <row r="138" spans="2:11" x14ac:dyDescent="0.25">
      <c r="B138" s="99"/>
      <c r="C138" s="702"/>
      <c r="D138" s="713"/>
      <c r="E138" s="713"/>
      <c r="F138" s="714"/>
      <c r="G138" s="703"/>
      <c r="H138" s="713"/>
      <c r="I138" s="713"/>
      <c r="J138" s="714"/>
      <c r="K138" s="100"/>
    </row>
    <row r="139" spans="2:11" x14ac:dyDescent="0.25">
      <c r="B139" s="99"/>
      <c r="C139" s="702"/>
      <c r="D139" s="713"/>
      <c r="E139" s="713"/>
      <c r="F139" s="714"/>
      <c r="G139" s="703"/>
      <c r="H139" s="713"/>
      <c r="I139" s="713"/>
      <c r="J139" s="714"/>
      <c r="K139" s="100"/>
    </row>
    <row r="140" spans="2:11" x14ac:dyDescent="0.25">
      <c r="B140" s="99"/>
      <c r="C140" s="702"/>
      <c r="D140" s="713"/>
      <c r="E140" s="713"/>
      <c r="F140" s="714"/>
      <c r="G140" s="703"/>
      <c r="H140" s="713"/>
      <c r="I140" s="713"/>
      <c r="J140" s="714"/>
      <c r="K140" s="100"/>
    </row>
    <row r="141" spans="2:11" x14ac:dyDescent="0.25">
      <c r="B141" s="99"/>
      <c r="C141" s="702"/>
      <c r="D141" s="713"/>
      <c r="E141" s="713"/>
      <c r="F141" s="714"/>
      <c r="G141" s="703"/>
      <c r="H141" s="713"/>
      <c r="I141" s="713"/>
      <c r="J141" s="714"/>
      <c r="K141" s="100"/>
    </row>
    <row r="142" spans="2:11" x14ac:dyDescent="0.25">
      <c r="B142" s="99"/>
      <c r="C142" s="702"/>
      <c r="D142" s="713"/>
      <c r="E142" s="713"/>
      <c r="F142" s="714"/>
      <c r="G142" s="703"/>
      <c r="H142" s="713"/>
      <c r="I142" s="713"/>
      <c r="J142" s="714"/>
      <c r="K142" s="100"/>
    </row>
    <row r="143" spans="2:11" x14ac:dyDescent="0.25">
      <c r="B143" s="99"/>
      <c r="C143" s="702"/>
      <c r="D143" s="713"/>
      <c r="E143" s="713"/>
      <c r="F143" s="714"/>
      <c r="G143" s="703"/>
      <c r="H143" s="713"/>
      <c r="I143" s="713"/>
      <c r="J143" s="714"/>
      <c r="K143" s="100"/>
    </row>
    <row r="144" spans="2:11" x14ac:dyDescent="0.25">
      <c r="B144" s="99"/>
      <c r="C144" s="702"/>
      <c r="D144" s="713"/>
      <c r="E144" s="713"/>
      <c r="F144" s="714"/>
      <c r="G144" s="703"/>
      <c r="H144" s="713"/>
      <c r="I144" s="713"/>
      <c r="J144" s="714"/>
      <c r="K144" s="100"/>
    </row>
    <row r="145" spans="2:11" x14ac:dyDescent="0.25">
      <c r="B145" s="99"/>
      <c r="C145" s="702"/>
      <c r="D145" s="713"/>
      <c r="E145" s="713"/>
      <c r="F145" s="714"/>
      <c r="G145" s="703"/>
      <c r="H145" s="713"/>
      <c r="I145" s="713"/>
      <c r="J145" s="714"/>
      <c r="K145" s="100"/>
    </row>
    <row r="146" spans="2:11" x14ac:dyDescent="0.25">
      <c r="B146" s="99"/>
      <c r="C146" s="702"/>
      <c r="D146" s="713"/>
      <c r="E146" s="713"/>
      <c r="F146" s="714"/>
      <c r="G146" s="703"/>
      <c r="H146" s="713"/>
      <c r="I146" s="713"/>
      <c r="J146" s="714"/>
      <c r="K146" s="100"/>
    </row>
    <row r="147" spans="2:11" x14ac:dyDescent="0.25">
      <c r="B147" s="99"/>
      <c r="C147" s="702"/>
      <c r="D147" s="713"/>
      <c r="E147" s="713"/>
      <c r="F147" s="714"/>
      <c r="G147" s="703"/>
      <c r="H147" s="713"/>
      <c r="I147" s="713"/>
      <c r="J147" s="714"/>
      <c r="K147" s="100"/>
    </row>
    <row r="148" spans="2:11" x14ac:dyDescent="0.25">
      <c r="B148" s="99"/>
      <c r="C148" s="85"/>
      <c r="D148" s="85"/>
      <c r="E148" s="85"/>
      <c r="F148" s="85"/>
      <c r="G148" s="85"/>
      <c r="H148" s="85"/>
      <c r="I148" s="85"/>
      <c r="J148" s="85"/>
      <c r="K148" s="100"/>
    </row>
    <row r="149" spans="2:11" ht="15.75" thickBot="1" x14ac:dyDescent="0.3">
      <c r="B149" s="102"/>
      <c r="C149" s="103"/>
      <c r="D149" s="103"/>
      <c r="E149" s="103"/>
      <c r="F149" s="103"/>
      <c r="G149" s="103"/>
      <c r="H149" s="103"/>
      <c r="I149" s="103"/>
      <c r="J149" s="103"/>
      <c r="K149" s="104"/>
    </row>
  </sheetData>
  <sheetProtection selectLockedCells="1"/>
  <mergeCells count="152">
    <mergeCell ref="C145:F145"/>
    <mergeCell ref="G145:J145"/>
    <mergeCell ref="C146:F146"/>
    <mergeCell ref="G146:J146"/>
    <mergeCell ref="C147:F147"/>
    <mergeCell ref="G147:J147"/>
    <mergeCell ref="C142:F142"/>
    <mergeCell ref="G142:J142"/>
    <mergeCell ref="C143:F143"/>
    <mergeCell ref="G143:J143"/>
    <mergeCell ref="C144:F144"/>
    <mergeCell ref="G144:J144"/>
    <mergeCell ref="C139:F139"/>
    <mergeCell ref="G139:J139"/>
    <mergeCell ref="C140:F140"/>
    <mergeCell ref="G140:J140"/>
    <mergeCell ref="C141:F141"/>
    <mergeCell ref="G141:J141"/>
    <mergeCell ref="C136:F136"/>
    <mergeCell ref="G136:J136"/>
    <mergeCell ref="C137:F137"/>
    <mergeCell ref="G137:J137"/>
    <mergeCell ref="C138:F138"/>
    <mergeCell ref="G138:J138"/>
    <mergeCell ref="C133:F133"/>
    <mergeCell ref="G133:J133"/>
    <mergeCell ref="C134:F134"/>
    <mergeCell ref="G134:J134"/>
    <mergeCell ref="C135:F135"/>
    <mergeCell ref="G135:J135"/>
    <mergeCell ref="C130:F130"/>
    <mergeCell ref="G130:J130"/>
    <mergeCell ref="C131:F131"/>
    <mergeCell ref="G131:J131"/>
    <mergeCell ref="C132:F132"/>
    <mergeCell ref="G132:J132"/>
    <mergeCell ref="C127:F127"/>
    <mergeCell ref="G127:J127"/>
    <mergeCell ref="C128:F128"/>
    <mergeCell ref="G128:J128"/>
    <mergeCell ref="C129:F129"/>
    <mergeCell ref="G129:J129"/>
    <mergeCell ref="C115:F115"/>
    <mergeCell ref="G115:J115"/>
    <mergeCell ref="C116:F116"/>
    <mergeCell ref="G116:J116"/>
    <mergeCell ref="B122:K122"/>
    <mergeCell ref="B123:K123"/>
    <mergeCell ref="C112:F112"/>
    <mergeCell ref="G112:J112"/>
    <mergeCell ref="C113:F113"/>
    <mergeCell ref="G113:J113"/>
    <mergeCell ref="C114:F114"/>
    <mergeCell ref="G114:J114"/>
    <mergeCell ref="C109:F109"/>
    <mergeCell ref="G109:J109"/>
    <mergeCell ref="C110:F110"/>
    <mergeCell ref="G110:J110"/>
    <mergeCell ref="C111:F111"/>
    <mergeCell ref="G111:J111"/>
    <mergeCell ref="C103:F103"/>
    <mergeCell ref="G103:J103"/>
    <mergeCell ref="C104:F104"/>
    <mergeCell ref="G104:J104"/>
    <mergeCell ref="C107:J107"/>
    <mergeCell ref="C108:F108"/>
    <mergeCell ref="G108:J108"/>
    <mergeCell ref="C100:F100"/>
    <mergeCell ref="G100:J100"/>
    <mergeCell ref="C101:F101"/>
    <mergeCell ref="G101:J101"/>
    <mergeCell ref="C102:F102"/>
    <mergeCell ref="G102:J102"/>
    <mergeCell ref="C97:F97"/>
    <mergeCell ref="G97:J97"/>
    <mergeCell ref="C98:F98"/>
    <mergeCell ref="G98:J98"/>
    <mergeCell ref="C99:F99"/>
    <mergeCell ref="G99:J99"/>
    <mergeCell ref="C94:F94"/>
    <mergeCell ref="G94:J94"/>
    <mergeCell ref="C95:F95"/>
    <mergeCell ref="G95:J95"/>
    <mergeCell ref="C96:F96"/>
    <mergeCell ref="G96:J96"/>
    <mergeCell ref="C91:F91"/>
    <mergeCell ref="G91:J91"/>
    <mergeCell ref="C92:F92"/>
    <mergeCell ref="G92:J92"/>
    <mergeCell ref="C93:F93"/>
    <mergeCell ref="G93:J93"/>
    <mergeCell ref="C88:F88"/>
    <mergeCell ref="G88:J88"/>
    <mergeCell ref="C89:F89"/>
    <mergeCell ref="G89:J89"/>
    <mergeCell ref="C90:F90"/>
    <mergeCell ref="G90:J90"/>
    <mergeCell ref="C85:F85"/>
    <mergeCell ref="G85:J85"/>
    <mergeCell ref="C86:F86"/>
    <mergeCell ref="G86:J86"/>
    <mergeCell ref="C87:F87"/>
    <mergeCell ref="G87:J87"/>
    <mergeCell ref="C82:F82"/>
    <mergeCell ref="G82:J82"/>
    <mergeCell ref="C83:F83"/>
    <mergeCell ref="G83:J83"/>
    <mergeCell ref="C84:F84"/>
    <mergeCell ref="G84:J84"/>
    <mergeCell ref="C71:J71"/>
    <mergeCell ref="C72:J72"/>
    <mergeCell ref="C73:J73"/>
    <mergeCell ref="B76:K76"/>
    <mergeCell ref="B77:K77"/>
    <mergeCell ref="C81:F81"/>
    <mergeCell ref="G81:J81"/>
    <mergeCell ref="C64:F64"/>
    <mergeCell ref="G64:J64"/>
    <mergeCell ref="C67:J67"/>
    <mergeCell ref="C68:J68"/>
    <mergeCell ref="C69:J69"/>
    <mergeCell ref="C70:J70"/>
    <mergeCell ref="C61:F61"/>
    <mergeCell ref="G61:J61"/>
    <mergeCell ref="C62:F62"/>
    <mergeCell ref="G62:J62"/>
    <mergeCell ref="C63:F63"/>
    <mergeCell ref="G63:J63"/>
    <mergeCell ref="C46:J46"/>
    <mergeCell ref="C49:J49"/>
    <mergeCell ref="C52:J52"/>
    <mergeCell ref="C55:J55"/>
    <mergeCell ref="C60:F60"/>
    <mergeCell ref="G60:J60"/>
    <mergeCell ref="B40:K40"/>
    <mergeCell ref="B41:K41"/>
    <mergeCell ref="C44:J44"/>
    <mergeCell ref="D15:I15"/>
    <mergeCell ref="D17:I17"/>
    <mergeCell ref="D19:I19"/>
    <mergeCell ref="D21:I21"/>
    <mergeCell ref="D23:I23"/>
    <mergeCell ref="D25:I25"/>
    <mergeCell ref="B3:K3"/>
    <mergeCell ref="B4:K4"/>
    <mergeCell ref="B5:K5"/>
    <mergeCell ref="B6:K6"/>
    <mergeCell ref="E8:J8"/>
    <mergeCell ref="C10:J10"/>
    <mergeCell ref="D27:I27"/>
    <mergeCell ref="D29:I29"/>
    <mergeCell ref="C32:J32"/>
  </mergeCells>
  <phoneticPr fontId="38" type="noConversion"/>
  <dataValidations count="1">
    <dataValidation type="date" operator="lessThanOrEqual" allowBlank="1" showInputMessage="1" showErrorMessage="1" promptTitle="Enter Date MM/DD/YYYY" prompt="Date must be before Guaranteed Commercial Operation Date" sqref="E47 E50 E53 E56">
      <formula1>EstCOD</formula1>
    </dataValidation>
  </dataValidations>
  <pageMargins left="0.5" right="0.5" top="0.75" bottom="0.75" header="0.3" footer="0.3"/>
  <pageSetup scale="94" orientation="portrait"/>
  <rowBreaks count="3" manualBreakCount="3">
    <brk id="38" min="1" max="10" man="1"/>
    <brk id="74" min="1" max="10" man="1"/>
    <brk id="120" min="1" max="10" man="1"/>
  </rowBreaks>
  <extLst>
    <ext xmlns:mx="http://schemas.microsoft.com/office/mac/excel/2008/main" uri="{64002731-A6B0-56B0-2670-7721B7C09600}">
      <mx:PLV Mode="0" OnePage="0" WScale="10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B20"/>
  <sheetViews>
    <sheetView workbookViewId="0">
      <selection activeCell="B20" sqref="B20"/>
    </sheetView>
  </sheetViews>
  <sheetFormatPr defaultColWidth="8.85546875" defaultRowHeight="15.75" x14ac:dyDescent="0.25"/>
  <cols>
    <col min="1" max="1" width="5" style="14" customWidth="1"/>
    <col min="2" max="2" width="27.140625" style="14" customWidth="1"/>
    <col min="3" max="3" width="24.28515625" style="14" customWidth="1"/>
    <col min="4" max="4" width="9.140625" style="14" customWidth="1"/>
    <col min="5" max="5" width="8.85546875" style="14"/>
    <col min="6" max="8" width="9.140625" style="14" customWidth="1"/>
    <col min="9" max="16384" width="8.85546875" style="14"/>
  </cols>
  <sheetData>
    <row r="1" spans="1:2" x14ac:dyDescent="0.25">
      <c r="B1" s="299" t="s">
        <v>55</v>
      </c>
    </row>
    <row r="2" spans="1:2" x14ac:dyDescent="0.25">
      <c r="B2" s="299"/>
    </row>
    <row r="3" spans="1:2" x14ac:dyDescent="0.25">
      <c r="A3" s="300" t="s">
        <v>96</v>
      </c>
    </row>
    <row r="4" spans="1:2" x14ac:dyDescent="0.25">
      <c r="B4" s="326" t="s">
        <v>220</v>
      </c>
    </row>
    <row r="5" spans="1:2" x14ac:dyDescent="0.25">
      <c r="B5" s="326" t="s">
        <v>220</v>
      </c>
    </row>
    <row r="7" spans="1:2" x14ac:dyDescent="0.25">
      <c r="A7" s="300" t="s">
        <v>31</v>
      </c>
    </row>
    <row r="8" spans="1:2" x14ac:dyDescent="0.25">
      <c r="B8" s="301" t="s">
        <v>33</v>
      </c>
    </row>
    <row r="9" spans="1:2" x14ac:dyDescent="0.25">
      <c r="B9" s="301" t="s">
        <v>35</v>
      </c>
    </row>
    <row r="10" spans="1:2" x14ac:dyDescent="0.25">
      <c r="B10" s="301" t="s">
        <v>38</v>
      </c>
    </row>
    <row r="11" spans="1:2" x14ac:dyDescent="0.25">
      <c r="B11" s="301" t="s">
        <v>32</v>
      </c>
    </row>
    <row r="12" spans="1:2" x14ac:dyDescent="0.25">
      <c r="B12" s="301" t="s">
        <v>36</v>
      </c>
    </row>
    <row r="13" spans="1:2" x14ac:dyDescent="0.25">
      <c r="B13" s="301" t="s">
        <v>37</v>
      </c>
    </row>
    <row r="14" spans="1:2" x14ac:dyDescent="0.25">
      <c r="B14" s="301" t="s">
        <v>39</v>
      </c>
    </row>
    <row r="15" spans="1:2" x14ac:dyDescent="0.25">
      <c r="B15" s="301" t="s">
        <v>34</v>
      </c>
    </row>
    <row r="16" spans="1:2" x14ac:dyDescent="0.25">
      <c r="B16" s="301" t="s">
        <v>90</v>
      </c>
    </row>
    <row r="18" spans="1:2" x14ac:dyDescent="0.25">
      <c r="A18" s="300" t="s">
        <v>43</v>
      </c>
    </row>
    <row r="19" spans="1:2" x14ac:dyDescent="0.25">
      <c r="B19" s="302" t="s">
        <v>334</v>
      </c>
    </row>
    <row r="20" spans="1:2" x14ac:dyDescent="0.25">
      <c r="B20" s="303"/>
    </row>
  </sheetData>
  <phoneticPr fontId="38" type="noConversion"/>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L80"/>
  <sheetViews>
    <sheetView showGridLines="0" topLeftCell="A52" zoomScale="115" zoomScaleNormal="115" workbookViewId="0">
      <selection activeCell="E63" sqref="E63:K63"/>
    </sheetView>
  </sheetViews>
  <sheetFormatPr defaultColWidth="9.140625" defaultRowHeight="15" x14ac:dyDescent="0.25"/>
  <cols>
    <col min="1" max="1" width="3.42578125" style="2" customWidth="1"/>
    <col min="2" max="2" width="6.7109375" style="2" customWidth="1"/>
    <col min="3" max="11" width="9.140625" style="2" customWidth="1"/>
    <col min="12" max="12" width="5.7109375" style="2" customWidth="1"/>
    <col min="13" max="16384" width="9.140625" style="2"/>
  </cols>
  <sheetData>
    <row r="1" spans="1:12" ht="15.75" thickBot="1" x14ac:dyDescent="0.3">
      <c r="A1" s="1"/>
    </row>
    <row r="2" spans="1:12" x14ac:dyDescent="0.25">
      <c r="A2" s="1"/>
      <c r="B2" s="40" t="str">
        <f>"Version " &amp; Version</f>
        <v>Version FINAL 03/31/2017</v>
      </c>
      <c r="C2" s="3"/>
      <c r="D2" s="3"/>
      <c r="E2" s="3"/>
      <c r="F2" s="3"/>
      <c r="G2" s="3"/>
      <c r="H2" s="3"/>
      <c r="I2" s="3"/>
      <c r="J2" s="3"/>
      <c r="K2" s="3"/>
      <c r="L2" s="34"/>
    </row>
    <row r="3" spans="1:12" ht="15.75" x14ac:dyDescent="0.25">
      <c r="A3" s="1"/>
      <c r="B3" s="487" t="s">
        <v>201</v>
      </c>
      <c r="C3" s="488"/>
      <c r="D3" s="488"/>
      <c r="E3" s="488"/>
      <c r="F3" s="488"/>
      <c r="G3" s="488"/>
      <c r="H3" s="488"/>
      <c r="I3" s="488"/>
      <c r="J3" s="488"/>
      <c r="K3" s="488"/>
      <c r="L3" s="489"/>
    </row>
    <row r="4" spans="1:12" ht="15.75" x14ac:dyDescent="0.25">
      <c r="A4" s="1"/>
      <c r="B4" s="487" t="s">
        <v>219</v>
      </c>
      <c r="C4" s="488"/>
      <c r="D4" s="488"/>
      <c r="E4" s="488"/>
      <c r="F4" s="488"/>
      <c r="G4" s="488"/>
      <c r="H4" s="488"/>
      <c r="I4" s="488"/>
      <c r="J4" s="488"/>
      <c r="K4" s="488"/>
      <c r="L4" s="489"/>
    </row>
    <row r="5" spans="1:12" ht="15.75" x14ac:dyDescent="0.25">
      <c r="A5" s="1"/>
      <c r="B5" s="487" t="str">
        <f>Title1</f>
        <v/>
      </c>
      <c r="C5" s="488"/>
      <c r="D5" s="488"/>
      <c r="E5" s="488"/>
      <c r="F5" s="488"/>
      <c r="G5" s="488"/>
      <c r="H5" s="488"/>
      <c r="I5" s="488"/>
      <c r="J5" s="488"/>
      <c r="K5" s="488"/>
      <c r="L5" s="489"/>
    </row>
    <row r="6" spans="1:12" ht="15.75" x14ac:dyDescent="0.25">
      <c r="A6" s="1"/>
      <c r="B6" s="487" t="str">
        <f>Title2</f>
        <v/>
      </c>
      <c r="C6" s="488"/>
      <c r="D6" s="488"/>
      <c r="E6" s="488"/>
      <c r="F6" s="488"/>
      <c r="G6" s="488"/>
      <c r="H6" s="488"/>
      <c r="I6" s="488"/>
      <c r="J6" s="488"/>
      <c r="K6" s="488"/>
      <c r="L6" s="489"/>
    </row>
    <row r="7" spans="1:12" ht="15.75" x14ac:dyDescent="0.25">
      <c r="A7" s="1"/>
      <c r="B7" s="311"/>
      <c r="C7" s="312"/>
      <c r="D7" s="312"/>
      <c r="E7" s="312"/>
      <c r="F7" s="312"/>
      <c r="G7" s="312"/>
      <c r="H7" s="312"/>
      <c r="I7" s="312"/>
      <c r="J7" s="312"/>
      <c r="K7" s="312"/>
      <c r="L7" s="313"/>
    </row>
    <row r="8" spans="1:12" ht="15.75" x14ac:dyDescent="0.25">
      <c r="A8" s="1"/>
      <c r="B8" s="311"/>
      <c r="C8" s="312"/>
      <c r="D8" s="312"/>
      <c r="E8" s="312"/>
      <c r="F8" s="312"/>
      <c r="G8" s="312"/>
      <c r="H8" s="312"/>
      <c r="I8" s="312"/>
      <c r="J8" s="312"/>
      <c r="K8" s="312"/>
      <c r="L8" s="313"/>
    </row>
    <row r="9" spans="1:12" ht="15.75" x14ac:dyDescent="0.25">
      <c r="A9" s="1"/>
      <c r="B9" s="311"/>
      <c r="C9" s="312"/>
      <c r="D9" s="312"/>
      <c r="E9" s="312"/>
      <c r="F9" s="312"/>
      <c r="G9" s="312"/>
      <c r="H9" s="312"/>
      <c r="I9" s="312"/>
      <c r="J9" s="312"/>
      <c r="K9" s="312"/>
      <c r="L9" s="313"/>
    </row>
    <row r="10" spans="1:12" ht="15.75" x14ac:dyDescent="0.25">
      <c r="A10" s="1"/>
      <c r="B10" s="311"/>
      <c r="C10" s="312"/>
      <c r="D10" s="312"/>
      <c r="E10" s="312"/>
      <c r="F10" s="312"/>
      <c r="G10" s="312"/>
      <c r="H10" s="312"/>
      <c r="I10" s="312"/>
      <c r="J10" s="312"/>
      <c r="K10" s="312"/>
      <c r="L10" s="313"/>
    </row>
    <row r="11" spans="1:12" ht="15.75" x14ac:dyDescent="0.25">
      <c r="A11" s="1"/>
      <c r="B11" s="311"/>
      <c r="C11" s="312"/>
      <c r="D11" s="312"/>
      <c r="E11" s="312"/>
      <c r="F11" s="312"/>
      <c r="G11" s="312"/>
      <c r="H11" s="312"/>
      <c r="I11" s="312"/>
      <c r="J11" s="312"/>
      <c r="K11" s="312"/>
      <c r="L11" s="313"/>
    </row>
    <row r="12" spans="1:12" ht="15.75" x14ac:dyDescent="0.25">
      <c r="A12" s="1"/>
      <c r="B12" s="311"/>
      <c r="C12" s="312"/>
      <c r="D12" s="312"/>
      <c r="E12" s="312"/>
      <c r="F12" s="312"/>
      <c r="G12" s="312"/>
      <c r="H12" s="312"/>
      <c r="I12" s="312"/>
      <c r="J12" s="312"/>
      <c r="K12" s="312"/>
      <c r="L12" s="313"/>
    </row>
    <row r="13" spans="1:12" ht="15.75" x14ac:dyDescent="0.25">
      <c r="A13" s="1"/>
      <c r="B13" s="311"/>
      <c r="C13" s="312"/>
      <c r="D13" s="312"/>
      <c r="E13" s="312"/>
      <c r="F13" s="312"/>
      <c r="G13" s="312"/>
      <c r="H13" s="312"/>
      <c r="I13" s="312"/>
      <c r="J13" s="312"/>
      <c r="K13" s="312"/>
      <c r="L13" s="313"/>
    </row>
    <row r="14" spans="1:12" ht="15.75" x14ac:dyDescent="0.25">
      <c r="A14" s="1"/>
      <c r="B14" s="311"/>
      <c r="C14" s="312"/>
      <c r="D14" s="312"/>
      <c r="E14" s="312"/>
      <c r="F14" s="312"/>
      <c r="G14" s="312"/>
      <c r="H14" s="312"/>
      <c r="I14" s="312"/>
      <c r="J14" s="312"/>
      <c r="K14" s="312"/>
      <c r="L14" s="313"/>
    </row>
    <row r="15" spans="1:12" ht="15.75" x14ac:dyDescent="0.25">
      <c r="A15" s="1"/>
      <c r="B15" s="311"/>
      <c r="C15" s="312"/>
      <c r="D15" s="312"/>
      <c r="E15" s="312"/>
      <c r="F15" s="312"/>
      <c r="G15" s="312"/>
      <c r="H15" s="312"/>
      <c r="I15" s="312"/>
      <c r="J15" s="312"/>
      <c r="K15" s="312"/>
      <c r="L15" s="313"/>
    </row>
    <row r="16" spans="1:12" ht="15.75" x14ac:dyDescent="0.25">
      <c r="A16" s="1"/>
      <c r="B16" s="311"/>
      <c r="C16" s="312"/>
      <c r="D16" s="312"/>
      <c r="E16" s="312"/>
      <c r="F16" s="312"/>
      <c r="G16" s="312"/>
      <c r="H16" s="312"/>
      <c r="I16" s="312"/>
      <c r="J16" s="312"/>
      <c r="K16" s="312"/>
      <c r="L16" s="313"/>
    </row>
    <row r="17" spans="1:12" ht="15.75" x14ac:dyDescent="0.25">
      <c r="A17" s="1"/>
      <c r="B17" s="311"/>
      <c r="C17" s="312"/>
      <c r="D17" s="312"/>
      <c r="E17" s="312"/>
      <c r="F17" s="312"/>
      <c r="G17" s="312"/>
      <c r="H17" s="312"/>
      <c r="I17" s="312"/>
      <c r="J17" s="312"/>
      <c r="K17" s="312"/>
      <c r="L17" s="313"/>
    </row>
    <row r="18" spans="1:12" ht="15.75" x14ac:dyDescent="0.25">
      <c r="A18" s="1"/>
      <c r="B18" s="311"/>
      <c r="C18" s="312"/>
      <c r="D18" s="312"/>
      <c r="E18" s="312"/>
      <c r="F18" s="312"/>
      <c r="G18" s="312"/>
      <c r="H18" s="312"/>
      <c r="I18" s="312"/>
      <c r="J18" s="312"/>
      <c r="K18" s="312"/>
      <c r="L18" s="313"/>
    </row>
    <row r="19" spans="1:12" ht="15.75" x14ac:dyDescent="0.25">
      <c r="A19" s="1"/>
      <c r="B19" s="311"/>
      <c r="C19" s="312"/>
      <c r="D19" s="312"/>
      <c r="E19" s="312"/>
      <c r="F19" s="312"/>
      <c r="G19" s="312"/>
      <c r="H19" s="312"/>
      <c r="I19" s="312"/>
      <c r="J19" s="312"/>
      <c r="K19" s="312"/>
      <c r="L19" s="313"/>
    </row>
    <row r="20" spans="1:12" ht="15.75" x14ac:dyDescent="0.25">
      <c r="A20" s="1"/>
      <c r="B20" s="311"/>
      <c r="C20" s="312"/>
      <c r="D20" s="312"/>
      <c r="E20" s="312"/>
      <c r="F20" s="312"/>
      <c r="G20" s="312"/>
      <c r="H20" s="312"/>
      <c r="I20" s="312"/>
      <c r="J20" s="312"/>
      <c r="K20" s="312"/>
      <c r="L20" s="313"/>
    </row>
    <row r="21" spans="1:12" ht="15.75" x14ac:dyDescent="0.25">
      <c r="A21" s="1"/>
      <c r="B21" s="311"/>
      <c r="C21" s="312"/>
      <c r="D21" s="312"/>
      <c r="E21" s="312"/>
      <c r="F21" s="312"/>
      <c r="G21" s="312"/>
      <c r="H21" s="312"/>
      <c r="I21" s="312"/>
      <c r="J21" s="312"/>
      <c r="K21" s="312"/>
      <c r="L21" s="313"/>
    </row>
    <row r="22" spans="1:12" ht="15.75" x14ac:dyDescent="0.25">
      <c r="A22" s="1"/>
      <c r="B22" s="311"/>
      <c r="C22" s="312"/>
      <c r="D22" s="312"/>
      <c r="E22" s="312"/>
      <c r="F22" s="312"/>
      <c r="G22" s="312"/>
      <c r="H22" s="312"/>
      <c r="I22" s="312"/>
      <c r="J22" s="312"/>
      <c r="K22" s="312"/>
      <c r="L22" s="313"/>
    </row>
    <row r="23" spans="1:12" ht="15.75" x14ac:dyDescent="0.25">
      <c r="A23" s="1"/>
      <c r="B23" s="311"/>
      <c r="C23" s="312"/>
      <c r="D23" s="312"/>
      <c r="E23" s="312"/>
      <c r="F23" s="312"/>
      <c r="G23" s="312"/>
      <c r="H23" s="312"/>
      <c r="I23" s="312"/>
      <c r="J23" s="312"/>
      <c r="K23" s="312"/>
      <c r="L23" s="313"/>
    </row>
    <row r="24" spans="1:12" ht="15.75" x14ac:dyDescent="0.25">
      <c r="A24" s="1"/>
      <c r="B24" s="311"/>
      <c r="C24" s="312"/>
      <c r="D24" s="312"/>
      <c r="E24" s="312"/>
      <c r="F24" s="312"/>
      <c r="G24" s="312"/>
      <c r="H24" s="312"/>
      <c r="I24" s="312"/>
      <c r="J24" s="312"/>
      <c r="K24" s="312"/>
      <c r="L24" s="313"/>
    </row>
    <row r="25" spans="1:12" ht="15.75" x14ac:dyDescent="0.25">
      <c r="A25" s="1"/>
      <c r="B25" s="311"/>
      <c r="C25" s="312"/>
      <c r="D25" s="312"/>
      <c r="E25" s="312"/>
      <c r="F25" s="312"/>
      <c r="G25" s="312"/>
      <c r="H25" s="312"/>
      <c r="I25" s="312"/>
      <c r="J25" s="312"/>
      <c r="K25" s="312"/>
      <c r="L25" s="313"/>
    </row>
    <row r="26" spans="1:12" ht="15.75" x14ac:dyDescent="0.25">
      <c r="A26" s="1"/>
      <c r="B26" s="311"/>
      <c r="C26" s="312"/>
      <c r="D26" s="312"/>
      <c r="E26" s="312"/>
      <c r="F26" s="312"/>
      <c r="G26" s="312"/>
      <c r="H26" s="312"/>
      <c r="I26" s="312"/>
      <c r="J26" s="312"/>
      <c r="K26" s="312"/>
      <c r="L26" s="313"/>
    </row>
    <row r="27" spans="1:12" ht="15.75" x14ac:dyDescent="0.25">
      <c r="A27" s="1"/>
      <c r="B27" s="311"/>
      <c r="C27" s="312"/>
      <c r="D27" s="312"/>
      <c r="E27" s="312"/>
      <c r="F27" s="312"/>
      <c r="G27" s="312"/>
      <c r="H27" s="312"/>
      <c r="I27" s="312"/>
      <c r="J27" s="312"/>
      <c r="K27" s="312"/>
      <c r="L27" s="313"/>
    </row>
    <row r="28" spans="1:12" ht="15.75" x14ac:dyDescent="0.25">
      <c r="A28" s="1"/>
      <c r="B28" s="311"/>
      <c r="C28" s="312"/>
      <c r="D28" s="312"/>
      <c r="E28" s="312"/>
      <c r="F28" s="312"/>
      <c r="G28" s="312"/>
      <c r="H28" s="312"/>
      <c r="I28" s="312"/>
      <c r="J28" s="312"/>
      <c r="K28" s="312"/>
      <c r="L28" s="313"/>
    </row>
    <row r="29" spans="1:12" ht="15.75" x14ac:dyDescent="0.25">
      <c r="A29" s="1"/>
      <c r="B29" s="311"/>
      <c r="C29" s="312"/>
      <c r="D29" s="312"/>
      <c r="E29" s="312"/>
      <c r="F29" s="312"/>
      <c r="G29" s="312"/>
      <c r="H29" s="312"/>
      <c r="I29" s="312"/>
      <c r="J29" s="312"/>
      <c r="K29" s="312"/>
      <c r="L29" s="313"/>
    </row>
    <row r="30" spans="1:12" ht="15.75" x14ac:dyDescent="0.25">
      <c r="A30" s="1"/>
      <c r="B30" s="311"/>
      <c r="C30" s="312"/>
      <c r="D30" s="312"/>
      <c r="E30" s="312"/>
      <c r="F30" s="312"/>
      <c r="G30" s="312"/>
      <c r="H30" s="312"/>
      <c r="I30" s="312"/>
      <c r="J30" s="312"/>
      <c r="K30" s="312"/>
      <c r="L30" s="313"/>
    </row>
    <row r="31" spans="1:12" ht="15.75" x14ac:dyDescent="0.25">
      <c r="A31" s="1"/>
      <c r="B31" s="311"/>
      <c r="C31" s="312"/>
      <c r="D31" s="312"/>
      <c r="E31" s="312"/>
      <c r="F31" s="312"/>
      <c r="G31" s="312"/>
      <c r="H31" s="312"/>
      <c r="I31" s="312"/>
      <c r="J31" s="312"/>
      <c r="K31" s="312"/>
      <c r="L31" s="313"/>
    </row>
    <row r="32" spans="1:12" ht="15.75" x14ac:dyDescent="0.25">
      <c r="A32" s="1"/>
      <c r="B32" s="311"/>
      <c r="C32" s="312"/>
      <c r="D32" s="312"/>
      <c r="E32" s="312"/>
      <c r="F32" s="312"/>
      <c r="G32" s="312"/>
      <c r="H32" s="312"/>
      <c r="I32" s="312"/>
      <c r="J32" s="312"/>
      <c r="K32" s="312"/>
      <c r="L32" s="313"/>
    </row>
    <row r="33" spans="1:12" ht="15.75" x14ac:dyDescent="0.25">
      <c r="A33" s="1"/>
      <c r="B33" s="311"/>
      <c r="C33" s="5"/>
      <c r="D33" s="328"/>
      <c r="E33" s="328"/>
      <c r="F33" s="328"/>
      <c r="G33" s="328"/>
      <c r="H33" s="328"/>
      <c r="I33" s="328"/>
      <c r="J33" s="328"/>
      <c r="K33" s="15"/>
      <c r="L33" s="313"/>
    </row>
    <row r="34" spans="1:12" ht="15.75" x14ac:dyDescent="0.25">
      <c r="A34" s="1"/>
      <c r="B34" s="311"/>
      <c r="C34" s="5"/>
      <c r="D34" s="328"/>
      <c r="E34" s="328"/>
      <c r="F34" s="328"/>
      <c r="G34" s="328"/>
      <c r="H34" s="328"/>
      <c r="I34" s="328"/>
      <c r="J34" s="328"/>
      <c r="K34" s="15"/>
      <c r="L34" s="313"/>
    </row>
    <row r="35" spans="1:12" ht="15.75" x14ac:dyDescent="0.25">
      <c r="A35" s="1"/>
      <c r="B35" s="311"/>
      <c r="C35" s="5"/>
      <c r="D35" s="328"/>
      <c r="E35" s="328"/>
      <c r="F35" s="328"/>
      <c r="G35" s="328"/>
      <c r="H35" s="328"/>
      <c r="I35" s="328"/>
      <c r="J35" s="328"/>
      <c r="K35" s="15"/>
      <c r="L35" s="313"/>
    </row>
    <row r="36" spans="1:12" ht="15.75" x14ac:dyDescent="0.25">
      <c r="A36" s="1"/>
      <c r="B36" s="311"/>
      <c r="C36" s="5"/>
      <c r="D36" s="328"/>
      <c r="E36" s="328"/>
      <c r="F36" s="328"/>
      <c r="G36" s="328"/>
      <c r="H36" s="328"/>
      <c r="I36" s="328"/>
      <c r="J36" s="328"/>
      <c r="K36" s="15"/>
      <c r="L36" s="313"/>
    </row>
    <row r="37" spans="1:12" ht="6" customHeight="1" x14ac:dyDescent="0.25">
      <c r="A37" s="1"/>
      <c r="B37" s="311"/>
      <c r="C37" s="5"/>
      <c r="D37" s="328"/>
      <c r="E37" s="328"/>
      <c r="F37" s="328"/>
      <c r="G37" s="328"/>
      <c r="H37" s="328"/>
      <c r="I37" s="328"/>
      <c r="J37" s="328"/>
      <c r="K37" s="15"/>
      <c r="L37" s="313"/>
    </row>
    <row r="38" spans="1:12" ht="15.75" x14ac:dyDescent="0.25">
      <c r="A38" s="1"/>
      <c r="B38" s="4"/>
      <c r="C38" s="195"/>
      <c r="D38" s="507" t="s">
        <v>218</v>
      </c>
      <c r="E38" s="508"/>
      <c r="F38" s="508"/>
      <c r="G38" s="508"/>
      <c r="H38" s="508"/>
      <c r="I38" s="508"/>
      <c r="J38" s="508"/>
      <c r="K38" s="329"/>
      <c r="L38" s="327"/>
    </row>
    <row r="39" spans="1:12" ht="15.75" x14ac:dyDescent="0.25">
      <c r="A39" s="1"/>
      <c r="B39" s="4"/>
      <c r="C39" s="195"/>
      <c r="D39" s="332" t="s">
        <v>197</v>
      </c>
      <c r="E39" s="332"/>
      <c r="F39" s="333"/>
      <c r="G39" s="334"/>
      <c r="H39" s="334"/>
      <c r="I39" s="334"/>
      <c r="J39" s="334"/>
      <c r="K39" s="329"/>
      <c r="L39" s="327"/>
    </row>
    <row r="40" spans="1:12" ht="15.75" x14ac:dyDescent="0.25">
      <c r="A40" s="1"/>
      <c r="B40" s="4"/>
      <c r="C40" s="15"/>
      <c r="D40" s="15"/>
      <c r="E40" s="15"/>
      <c r="F40" s="15"/>
      <c r="G40" s="15"/>
      <c r="H40" s="15"/>
      <c r="I40" s="15"/>
      <c r="J40" s="15"/>
      <c r="K40" s="15"/>
      <c r="L40" s="6"/>
    </row>
    <row r="41" spans="1:12" ht="15.75" x14ac:dyDescent="0.25">
      <c r="A41" s="1"/>
      <c r="B41" s="4"/>
      <c r="C41" s="5"/>
      <c r="D41" s="335" t="s">
        <v>198</v>
      </c>
      <c r="E41" s="335"/>
      <c r="F41" s="336"/>
      <c r="G41" s="337"/>
      <c r="H41" s="337"/>
      <c r="I41" s="337"/>
      <c r="J41" s="337"/>
      <c r="K41" s="5"/>
      <c r="L41" s="6"/>
    </row>
    <row r="42" spans="1:12" ht="15.75" x14ac:dyDescent="0.25">
      <c r="A42" s="1"/>
      <c r="B42" s="4"/>
      <c r="C42" s="5"/>
      <c r="D42" s="54"/>
      <c r="E42" s="54"/>
      <c r="F42" s="54"/>
      <c r="G42" s="54"/>
      <c r="H42" s="54"/>
      <c r="I42" s="54"/>
      <c r="J42" s="54"/>
      <c r="K42" s="5"/>
      <c r="L42" s="6"/>
    </row>
    <row r="43" spans="1:12" ht="15.75" x14ac:dyDescent="0.25">
      <c r="A43" s="1"/>
      <c r="B43" s="4"/>
      <c r="C43" s="5"/>
      <c r="D43" s="335" t="s">
        <v>199</v>
      </c>
      <c r="E43" s="335"/>
      <c r="F43" s="335"/>
      <c r="G43" s="335"/>
      <c r="H43" s="335"/>
      <c r="I43" s="335"/>
      <c r="J43" s="335"/>
      <c r="K43" s="5"/>
      <c r="L43" s="6"/>
    </row>
    <row r="44" spans="1:12" ht="15.75" x14ac:dyDescent="0.25">
      <c r="A44" s="1"/>
      <c r="B44" s="4"/>
      <c r="C44" s="5"/>
      <c r="D44" s="5"/>
      <c r="E44" s="5"/>
      <c r="F44" s="5"/>
      <c r="G44" s="5"/>
      <c r="H44" s="15"/>
      <c r="I44" s="330"/>
      <c r="J44" s="15"/>
      <c r="K44" s="5"/>
      <c r="L44" s="6"/>
    </row>
    <row r="45" spans="1:12" ht="15.75" x14ac:dyDescent="0.25">
      <c r="A45" s="1"/>
      <c r="B45" s="4"/>
      <c r="C45" s="5"/>
      <c r="D45" s="335" t="s">
        <v>195</v>
      </c>
      <c r="E45" s="335"/>
      <c r="F45" s="338"/>
      <c r="G45" s="338"/>
      <c r="H45" s="15"/>
      <c r="I45" s="335" t="s">
        <v>200</v>
      </c>
      <c r="J45" s="335"/>
      <c r="K45" s="5"/>
      <c r="L45" s="6"/>
    </row>
    <row r="46" spans="1:12" ht="8.25" customHeight="1" thickBot="1" x14ac:dyDescent="0.3">
      <c r="A46" s="1"/>
      <c r="B46" s="8"/>
      <c r="C46" s="9"/>
      <c r="D46" s="9"/>
      <c r="E46" s="9"/>
      <c r="F46" s="9"/>
      <c r="G46" s="9"/>
      <c r="H46" s="9"/>
      <c r="I46" s="9"/>
      <c r="J46" s="9"/>
      <c r="K46" s="9"/>
      <c r="L46" s="10"/>
    </row>
    <row r="47" spans="1:12" ht="15.75" thickBot="1" x14ac:dyDescent="0.3">
      <c r="A47" s="1"/>
    </row>
    <row r="48" spans="1:12" x14ac:dyDescent="0.25">
      <c r="B48" s="40" t="str">
        <f>"Version " &amp; Version</f>
        <v>Version FINAL 03/31/2017</v>
      </c>
      <c r="C48" s="3"/>
      <c r="D48" s="3"/>
      <c r="E48" s="3"/>
      <c r="F48" s="3"/>
      <c r="G48" s="3"/>
      <c r="H48" s="3"/>
      <c r="I48" s="3"/>
      <c r="J48" s="3"/>
      <c r="K48" s="3"/>
      <c r="L48" s="34"/>
    </row>
    <row r="49" spans="2:12" ht="15.75" x14ac:dyDescent="0.25">
      <c r="B49" s="487" t="s">
        <v>196</v>
      </c>
      <c r="C49" s="488"/>
      <c r="D49" s="488"/>
      <c r="E49" s="488"/>
      <c r="F49" s="488"/>
      <c r="G49" s="488"/>
      <c r="H49" s="488"/>
      <c r="I49" s="488"/>
      <c r="J49" s="488"/>
      <c r="K49" s="488"/>
      <c r="L49" s="489"/>
    </row>
    <row r="50" spans="2:12" ht="15.75" x14ac:dyDescent="0.25">
      <c r="B50" s="487" t="s">
        <v>99</v>
      </c>
      <c r="C50" s="488"/>
      <c r="D50" s="488"/>
      <c r="E50" s="488"/>
      <c r="F50" s="488"/>
      <c r="G50" s="488"/>
      <c r="H50" s="488"/>
      <c r="I50" s="488"/>
      <c r="J50" s="488"/>
      <c r="K50" s="488"/>
      <c r="L50" s="489"/>
    </row>
    <row r="51" spans="2:12" ht="15.75" x14ac:dyDescent="0.25">
      <c r="B51" s="267"/>
      <c r="C51" s="7"/>
      <c r="D51" s="161"/>
      <c r="E51" s="160"/>
      <c r="F51" s="160"/>
      <c r="G51" s="160"/>
      <c r="H51" s="160"/>
      <c r="I51" s="160"/>
      <c r="J51" s="160"/>
      <c r="K51" s="15"/>
      <c r="L51" s="269"/>
    </row>
    <row r="52" spans="2:12" ht="15.75" x14ac:dyDescent="0.25">
      <c r="B52" s="267"/>
      <c r="C52" s="7"/>
      <c r="D52" s="161"/>
      <c r="E52" s="160"/>
      <c r="F52" s="160"/>
      <c r="G52" s="160"/>
      <c r="H52" s="160"/>
      <c r="I52" s="160"/>
      <c r="J52" s="160"/>
      <c r="K52" s="15"/>
      <c r="L52" s="269"/>
    </row>
    <row r="53" spans="2:12" ht="15.75" x14ac:dyDescent="0.25">
      <c r="B53" s="267"/>
      <c r="C53" s="7"/>
      <c r="D53" s="161"/>
      <c r="E53" s="160"/>
      <c r="F53" s="160"/>
      <c r="G53" s="160"/>
      <c r="H53" s="160"/>
      <c r="I53" s="160"/>
      <c r="J53" s="160"/>
      <c r="K53" s="15"/>
      <c r="L53" s="269"/>
    </row>
    <row r="54" spans="2:12" ht="15.75" x14ac:dyDescent="0.25">
      <c r="B54" s="154"/>
      <c r="C54" s="7"/>
      <c r="D54" s="14"/>
      <c r="E54" s="161"/>
      <c r="F54" s="160"/>
      <c r="G54" s="160"/>
      <c r="H54" s="160"/>
      <c r="I54" s="160"/>
      <c r="J54" s="160"/>
      <c r="K54" s="15"/>
      <c r="L54" s="155"/>
    </row>
    <row r="55" spans="2:12" ht="15.75" x14ac:dyDescent="0.25">
      <c r="B55" s="154"/>
      <c r="C55" s="163" t="s">
        <v>16</v>
      </c>
      <c r="D55" s="164"/>
      <c r="E55" s="164"/>
      <c r="F55" s="164"/>
      <c r="G55" s="164"/>
      <c r="H55" s="164"/>
      <c r="I55" s="164"/>
      <c r="J55" s="164"/>
      <c r="K55" s="164"/>
      <c r="L55" s="155"/>
    </row>
    <row r="56" spans="2:12" ht="15.75" x14ac:dyDescent="0.25">
      <c r="B56" s="154"/>
      <c r="C56" s="156" t="s">
        <v>0</v>
      </c>
      <c r="D56" s="157"/>
      <c r="E56" s="501" t="s">
        <v>335</v>
      </c>
      <c r="F56" s="502"/>
      <c r="G56" s="502"/>
      <c r="H56" s="502"/>
      <c r="I56" s="502"/>
      <c r="J56" s="502"/>
      <c r="K56" s="503"/>
      <c r="L56" s="155"/>
    </row>
    <row r="57" spans="2:12" ht="15.75" x14ac:dyDescent="0.25">
      <c r="B57" s="154"/>
      <c r="C57" s="493" t="s">
        <v>1</v>
      </c>
      <c r="D57" s="494"/>
      <c r="E57" s="501" t="s">
        <v>336</v>
      </c>
      <c r="F57" s="502"/>
      <c r="G57" s="502"/>
      <c r="H57" s="502"/>
      <c r="I57" s="502"/>
      <c r="J57" s="502"/>
      <c r="K57" s="503"/>
      <c r="L57" s="155"/>
    </row>
    <row r="58" spans="2:12" ht="15.75" x14ac:dyDescent="0.25">
      <c r="B58" s="154"/>
      <c r="C58" s="495"/>
      <c r="D58" s="496"/>
      <c r="E58" s="501" t="s">
        <v>337</v>
      </c>
      <c r="F58" s="502"/>
      <c r="G58" s="502"/>
      <c r="H58" s="502"/>
      <c r="I58" s="502"/>
      <c r="J58" s="502"/>
      <c r="K58" s="503"/>
      <c r="L58" s="155"/>
    </row>
    <row r="59" spans="2:12" ht="15.75" x14ac:dyDescent="0.25">
      <c r="B59" s="154"/>
      <c r="C59" s="497" t="s">
        <v>2</v>
      </c>
      <c r="D59" s="498"/>
      <c r="E59" s="501"/>
      <c r="F59" s="502"/>
      <c r="G59" s="502"/>
      <c r="H59" s="502"/>
      <c r="I59" s="502"/>
      <c r="J59" s="502"/>
      <c r="K59" s="503"/>
      <c r="L59" s="155"/>
    </row>
    <row r="60" spans="2:12" ht="15.75" x14ac:dyDescent="0.25">
      <c r="B60" s="154"/>
      <c r="C60" s="499"/>
      <c r="D60" s="500"/>
      <c r="E60" s="501"/>
      <c r="F60" s="502"/>
      <c r="G60" s="502"/>
      <c r="H60" s="502"/>
      <c r="I60" s="502"/>
      <c r="J60" s="502"/>
      <c r="K60" s="503"/>
      <c r="L60" s="155"/>
    </row>
    <row r="61" spans="2:12" ht="15.75" x14ac:dyDescent="0.25">
      <c r="B61" s="154"/>
      <c r="C61" s="156" t="s">
        <v>3</v>
      </c>
      <c r="D61" s="157"/>
      <c r="E61" s="504" t="s">
        <v>338</v>
      </c>
      <c r="F61" s="505"/>
      <c r="G61" s="505"/>
      <c r="H61" s="505"/>
      <c r="I61" s="505"/>
      <c r="J61" s="505"/>
      <c r="K61" s="506"/>
      <c r="L61" s="155"/>
    </row>
    <row r="62" spans="2:12" ht="15.75" x14ac:dyDescent="0.25">
      <c r="B62" s="154"/>
      <c r="C62" s="156" t="s">
        <v>4</v>
      </c>
      <c r="D62" s="157"/>
      <c r="E62" s="504"/>
      <c r="F62" s="505"/>
      <c r="G62" s="505"/>
      <c r="H62" s="505"/>
      <c r="I62" s="505"/>
      <c r="J62" s="505"/>
      <c r="K62" s="506"/>
      <c r="L62" s="155"/>
    </row>
    <row r="63" spans="2:12" ht="15.75" x14ac:dyDescent="0.25">
      <c r="B63" s="154"/>
      <c r="C63" s="156" t="s">
        <v>5</v>
      </c>
      <c r="D63" s="157"/>
      <c r="E63" s="490" t="s">
        <v>339</v>
      </c>
      <c r="F63" s="491"/>
      <c r="G63" s="491"/>
      <c r="H63" s="491"/>
      <c r="I63" s="491"/>
      <c r="J63" s="491"/>
      <c r="K63" s="492"/>
      <c r="L63" s="155"/>
    </row>
    <row r="64" spans="2:12" ht="15.75" x14ac:dyDescent="0.25">
      <c r="B64" s="267"/>
      <c r="C64" s="67"/>
      <c r="D64" s="275"/>
      <c r="E64" s="276"/>
      <c r="F64" s="276"/>
      <c r="G64" s="276"/>
      <c r="H64" s="276"/>
      <c r="I64" s="276"/>
      <c r="J64" s="276"/>
      <c r="K64" s="276"/>
      <c r="L64" s="269"/>
    </row>
    <row r="65" spans="2:12" ht="15.75" x14ac:dyDescent="0.25">
      <c r="B65" s="267"/>
      <c r="C65" s="67"/>
      <c r="D65" s="275"/>
      <c r="E65" s="276"/>
      <c r="F65" s="276"/>
      <c r="G65" s="276"/>
      <c r="H65" s="276"/>
      <c r="I65" s="276"/>
      <c r="J65" s="276"/>
      <c r="K65" s="276"/>
      <c r="L65" s="269"/>
    </row>
    <row r="66" spans="2:12" ht="15.75" x14ac:dyDescent="0.25">
      <c r="B66" s="154"/>
      <c r="C66" s="7"/>
      <c r="D66" s="14"/>
      <c r="E66" s="161"/>
      <c r="F66" s="160"/>
      <c r="G66" s="160"/>
      <c r="H66" s="160"/>
      <c r="I66" s="160"/>
      <c r="J66" s="160"/>
      <c r="K66" s="15"/>
      <c r="L66" s="155"/>
    </row>
    <row r="67" spans="2:12" ht="15.75" x14ac:dyDescent="0.25">
      <c r="B67" s="267"/>
      <c r="C67" s="163" t="s">
        <v>205</v>
      </c>
      <c r="D67" s="164"/>
      <c r="E67" s="164"/>
      <c r="F67" s="164"/>
      <c r="G67" s="164"/>
      <c r="H67" s="164"/>
      <c r="I67" s="164"/>
      <c r="J67" s="164"/>
      <c r="K67" s="164"/>
      <c r="L67" s="269"/>
    </row>
    <row r="68" spans="2:12" ht="15.75" x14ac:dyDescent="0.25">
      <c r="B68" s="267"/>
      <c r="C68" s="156" t="s">
        <v>0</v>
      </c>
      <c r="D68" s="157"/>
      <c r="E68" s="501"/>
      <c r="F68" s="502"/>
      <c r="G68" s="502"/>
      <c r="H68" s="502"/>
      <c r="I68" s="502"/>
      <c r="J68" s="502"/>
      <c r="K68" s="503"/>
      <c r="L68" s="269"/>
    </row>
    <row r="69" spans="2:12" ht="15.75" x14ac:dyDescent="0.25">
      <c r="B69" s="267"/>
      <c r="C69" s="493" t="s">
        <v>1</v>
      </c>
      <c r="D69" s="494"/>
      <c r="E69" s="501"/>
      <c r="F69" s="502"/>
      <c r="G69" s="502"/>
      <c r="H69" s="502"/>
      <c r="I69" s="502"/>
      <c r="J69" s="502"/>
      <c r="K69" s="503"/>
      <c r="L69" s="269"/>
    </row>
    <row r="70" spans="2:12" ht="15.75" x14ac:dyDescent="0.25">
      <c r="B70" s="267"/>
      <c r="C70" s="495"/>
      <c r="D70" s="496"/>
      <c r="E70" s="501"/>
      <c r="F70" s="502"/>
      <c r="G70" s="502"/>
      <c r="H70" s="502"/>
      <c r="I70" s="502"/>
      <c r="J70" s="502"/>
      <c r="K70" s="503"/>
      <c r="L70" s="269"/>
    </row>
    <row r="71" spans="2:12" ht="15.75" x14ac:dyDescent="0.25">
      <c r="B71" s="267"/>
      <c r="C71" s="497" t="s">
        <v>2</v>
      </c>
      <c r="D71" s="498"/>
      <c r="E71" s="501"/>
      <c r="F71" s="502"/>
      <c r="G71" s="502"/>
      <c r="H71" s="502"/>
      <c r="I71" s="502"/>
      <c r="J71" s="502"/>
      <c r="K71" s="503"/>
      <c r="L71" s="269"/>
    </row>
    <row r="72" spans="2:12" ht="15.75" x14ac:dyDescent="0.25">
      <c r="B72" s="267"/>
      <c r="C72" s="499"/>
      <c r="D72" s="500"/>
      <c r="E72" s="501"/>
      <c r="F72" s="502"/>
      <c r="G72" s="502"/>
      <c r="H72" s="502"/>
      <c r="I72" s="502"/>
      <c r="J72" s="502"/>
      <c r="K72" s="503"/>
      <c r="L72" s="269"/>
    </row>
    <row r="73" spans="2:12" ht="15.75" x14ac:dyDescent="0.25">
      <c r="B73" s="267"/>
      <c r="C73" s="156" t="s">
        <v>3</v>
      </c>
      <c r="D73" s="157"/>
      <c r="E73" s="504"/>
      <c r="F73" s="505"/>
      <c r="G73" s="505"/>
      <c r="H73" s="505"/>
      <c r="I73" s="505"/>
      <c r="J73" s="505"/>
      <c r="K73" s="506"/>
      <c r="L73" s="269"/>
    </row>
    <row r="74" spans="2:12" ht="15.75" x14ac:dyDescent="0.25">
      <c r="B74" s="267"/>
      <c r="C74" s="156" t="s">
        <v>4</v>
      </c>
      <c r="D74" s="157"/>
      <c r="E74" s="504"/>
      <c r="F74" s="505"/>
      <c r="G74" s="505"/>
      <c r="H74" s="505"/>
      <c r="I74" s="505"/>
      <c r="J74" s="505"/>
      <c r="K74" s="506"/>
      <c r="L74" s="269"/>
    </row>
    <row r="75" spans="2:12" ht="15.75" x14ac:dyDescent="0.25">
      <c r="B75" s="154"/>
      <c r="C75" s="156" t="s">
        <v>5</v>
      </c>
      <c r="D75" s="157"/>
      <c r="E75" s="490"/>
      <c r="F75" s="491"/>
      <c r="G75" s="491"/>
      <c r="H75" s="491"/>
      <c r="I75" s="491"/>
      <c r="J75" s="491"/>
      <c r="K75" s="492"/>
      <c r="L75" s="155"/>
    </row>
    <row r="76" spans="2:12" ht="15.75" x14ac:dyDescent="0.25">
      <c r="B76" s="267"/>
      <c r="C76" s="67"/>
      <c r="D76" s="275"/>
      <c r="E76" s="276"/>
      <c r="F76" s="276"/>
      <c r="G76" s="276"/>
      <c r="H76" s="276"/>
      <c r="I76" s="276"/>
      <c r="J76" s="276"/>
      <c r="K76" s="276"/>
      <c r="L76" s="269"/>
    </row>
    <row r="77" spans="2:12" ht="15.75" x14ac:dyDescent="0.25">
      <c r="B77" s="267"/>
      <c r="C77" s="67"/>
      <c r="D77" s="275"/>
      <c r="E77" s="276"/>
      <c r="F77" s="276"/>
      <c r="G77" s="276"/>
      <c r="H77" s="276"/>
      <c r="I77" s="276"/>
      <c r="J77" s="276"/>
      <c r="K77" s="276"/>
      <c r="L77" s="269"/>
    </row>
    <row r="78" spans="2:12" ht="15.75" x14ac:dyDescent="0.25">
      <c r="B78" s="267"/>
      <c r="C78" s="67"/>
      <c r="D78" s="275"/>
      <c r="E78" s="276"/>
      <c r="F78" s="276"/>
      <c r="G78" s="276"/>
      <c r="H78" s="276"/>
      <c r="I78" s="276"/>
      <c r="J78" s="276"/>
      <c r="K78" s="276"/>
      <c r="L78" s="269"/>
    </row>
    <row r="79" spans="2:12" ht="15.75" x14ac:dyDescent="0.25">
      <c r="B79" s="267"/>
      <c r="C79" s="67"/>
      <c r="D79" s="275"/>
      <c r="E79" s="276"/>
      <c r="F79" s="276"/>
      <c r="G79" s="276"/>
      <c r="H79" s="276"/>
      <c r="I79" s="276"/>
      <c r="J79" s="276"/>
      <c r="K79" s="276"/>
      <c r="L79" s="269"/>
    </row>
    <row r="80" spans="2:12" ht="15.75" thickBot="1" x14ac:dyDescent="0.3">
      <c r="B80" s="8"/>
      <c r="C80" s="9"/>
      <c r="D80" s="9"/>
      <c r="E80" s="9"/>
      <c r="F80" s="9"/>
      <c r="G80" s="9"/>
      <c r="H80" s="9"/>
      <c r="I80" s="9"/>
      <c r="J80" s="9"/>
      <c r="K80" s="9"/>
      <c r="L80" s="10"/>
    </row>
  </sheetData>
  <sheetProtection selectLockedCells="1"/>
  <mergeCells count="27">
    <mergeCell ref="E73:K73"/>
    <mergeCell ref="E74:K74"/>
    <mergeCell ref="E75:K75"/>
    <mergeCell ref="E68:K68"/>
    <mergeCell ref="C69:D70"/>
    <mergeCell ref="E69:K69"/>
    <mergeCell ref="E70:K70"/>
    <mergeCell ref="C71:D72"/>
    <mergeCell ref="E71:K71"/>
    <mergeCell ref="E72:K72"/>
    <mergeCell ref="B50:L50"/>
    <mergeCell ref="E61:K61"/>
    <mergeCell ref="E62:K62"/>
    <mergeCell ref="B3:L3"/>
    <mergeCell ref="B4:L4"/>
    <mergeCell ref="B5:L5"/>
    <mergeCell ref="B6:L6"/>
    <mergeCell ref="B49:L49"/>
    <mergeCell ref="D38:J38"/>
    <mergeCell ref="E63:K63"/>
    <mergeCell ref="C57:D58"/>
    <mergeCell ref="C59:D60"/>
    <mergeCell ref="E56:K56"/>
    <mergeCell ref="E57:K57"/>
    <mergeCell ref="E58:K58"/>
    <mergeCell ref="E59:K59"/>
    <mergeCell ref="E60:K60"/>
  </mergeCells>
  <phoneticPr fontId="38" type="noConversion"/>
  <hyperlinks>
    <hyperlink ref="E63" r:id="rId1"/>
  </hyperlinks>
  <pageMargins left="0.5" right="0.5" top="0.75" bottom="0.75" header="0.3" footer="0.3"/>
  <pageSetup fitToHeight="2" orientation="portrait"/>
  <drawing r:id="rId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157"/>
  <sheetViews>
    <sheetView showGridLines="0" tabSelected="1" topLeftCell="A100" workbookViewId="0">
      <selection activeCell="E126" sqref="E126"/>
    </sheetView>
  </sheetViews>
  <sheetFormatPr defaultColWidth="9.140625" defaultRowHeight="15" x14ac:dyDescent="0.25"/>
  <cols>
    <col min="1" max="1" width="3.42578125" style="2" customWidth="1"/>
    <col min="2" max="2" width="7.7109375" style="2" customWidth="1"/>
    <col min="3" max="3" width="9.140625" style="2" customWidth="1"/>
    <col min="4" max="4" width="1.7109375" style="2" customWidth="1"/>
    <col min="5" max="5" width="10.85546875" style="2" customWidth="1"/>
    <col min="6" max="6" width="1.7109375" style="2" customWidth="1"/>
    <col min="7" max="7" width="9.140625" style="2" customWidth="1"/>
    <col min="8" max="8" width="1.7109375" style="2" customWidth="1"/>
    <col min="9" max="9" width="9.42578125" style="2" customWidth="1"/>
    <col min="10" max="10" width="1.7109375" style="2" customWidth="1"/>
    <col min="11" max="11" width="9.140625" style="2" customWidth="1"/>
    <col min="12" max="12" width="1.7109375" style="2" customWidth="1"/>
    <col min="13" max="13" width="14.7109375" style="2" customWidth="1"/>
    <col min="14" max="14" width="1.7109375" style="2" customWidth="1"/>
    <col min="15" max="15" width="13" style="2" customWidth="1"/>
    <col min="16" max="16" width="6.7109375" style="2" customWidth="1"/>
    <col min="17" max="17" width="10.28515625" style="2" bestFit="1" customWidth="1"/>
    <col min="18" max="16384" width="9.140625" style="2"/>
  </cols>
  <sheetData>
    <row r="1" spans="2:24" ht="15.75" thickBot="1" x14ac:dyDescent="0.3"/>
    <row r="2" spans="2:24" x14ac:dyDescent="0.25">
      <c r="B2" s="40" t="str">
        <f>"Version " &amp; Version</f>
        <v>Version FINAL 03/31/2017</v>
      </c>
      <c r="C2" s="36"/>
      <c r="D2" s="36"/>
      <c r="E2" s="3"/>
      <c r="F2" s="3"/>
      <c r="G2" s="3"/>
      <c r="H2" s="3"/>
      <c r="I2" s="3"/>
      <c r="J2" s="3"/>
      <c r="K2" s="3"/>
      <c r="L2" s="246"/>
      <c r="M2" s="3"/>
      <c r="N2" s="3"/>
      <c r="O2" s="3"/>
      <c r="P2" s="56"/>
    </row>
    <row r="3" spans="2:24" ht="15.75" x14ac:dyDescent="0.25">
      <c r="B3" s="487" t="s">
        <v>136</v>
      </c>
      <c r="C3" s="488"/>
      <c r="D3" s="488"/>
      <c r="E3" s="488"/>
      <c r="F3" s="488"/>
      <c r="G3" s="488"/>
      <c r="H3" s="488"/>
      <c r="I3" s="488"/>
      <c r="J3" s="488"/>
      <c r="K3" s="488"/>
      <c r="L3" s="488"/>
      <c r="M3" s="488"/>
      <c r="N3" s="488"/>
      <c r="O3" s="488"/>
      <c r="P3" s="489"/>
    </row>
    <row r="4" spans="2:24" ht="15.75" x14ac:dyDescent="0.25">
      <c r="B4" s="487" t="s">
        <v>254</v>
      </c>
      <c r="C4" s="488"/>
      <c r="D4" s="488"/>
      <c r="E4" s="488"/>
      <c r="F4" s="488"/>
      <c r="G4" s="488"/>
      <c r="H4" s="488"/>
      <c r="I4" s="488"/>
      <c r="J4" s="488"/>
      <c r="K4" s="488"/>
      <c r="L4" s="488"/>
      <c r="M4" s="488"/>
      <c r="N4" s="488"/>
      <c r="O4" s="488"/>
      <c r="P4" s="489"/>
    </row>
    <row r="5" spans="2:24" ht="15.75" x14ac:dyDescent="0.25">
      <c r="B5" s="318"/>
      <c r="C5" s="319"/>
      <c r="D5" s="319"/>
      <c r="E5" s="16"/>
      <c r="F5" s="16"/>
      <c r="G5" s="16"/>
      <c r="H5" s="16"/>
      <c r="I5" s="16"/>
      <c r="J5" s="16"/>
      <c r="K5" s="16"/>
      <c r="L5" s="319"/>
      <c r="M5" s="5"/>
      <c r="N5" s="5"/>
      <c r="O5" s="5"/>
      <c r="P5" s="6"/>
    </row>
    <row r="6" spans="2:24" ht="54" customHeight="1" x14ac:dyDescent="0.25">
      <c r="B6" s="318"/>
      <c r="C6" s="16" t="s">
        <v>56</v>
      </c>
      <c r="D6" s="319"/>
      <c r="E6" s="5"/>
      <c r="F6" s="5"/>
      <c r="G6" s="716" t="s">
        <v>341</v>
      </c>
      <c r="H6" s="716"/>
      <c r="I6" s="716"/>
      <c r="J6" s="716"/>
      <c r="K6" s="716"/>
      <c r="L6" s="716"/>
      <c r="M6" s="716"/>
      <c r="N6" s="716"/>
      <c r="O6" s="716"/>
      <c r="P6" s="6"/>
    </row>
    <row r="7" spans="2:24" ht="15.75" x14ac:dyDescent="0.25">
      <c r="B7" s="318"/>
      <c r="C7" s="16"/>
      <c r="D7" s="319"/>
      <c r="E7" s="5"/>
      <c r="F7" s="5"/>
      <c r="G7" s="122"/>
      <c r="H7" s="122"/>
      <c r="I7" s="122"/>
      <c r="J7" s="122"/>
      <c r="K7" s="122"/>
      <c r="L7" s="122"/>
      <c r="M7" s="122"/>
      <c r="N7" s="122"/>
      <c r="O7" s="122"/>
      <c r="P7" s="6"/>
    </row>
    <row r="8" spans="2:24" ht="15.75" x14ac:dyDescent="0.25">
      <c r="B8" s="318"/>
      <c r="C8" s="16" t="s">
        <v>157</v>
      </c>
      <c r="D8" s="319"/>
      <c r="E8" s="5"/>
      <c r="F8" s="5"/>
      <c r="G8" s="548" t="s">
        <v>340</v>
      </c>
      <c r="H8" s="548"/>
      <c r="I8" s="548"/>
      <c r="J8" s="548"/>
      <c r="K8" s="548"/>
      <c r="L8" s="548"/>
      <c r="M8" s="548"/>
      <c r="N8" s="548"/>
      <c r="O8" s="548"/>
      <c r="P8" s="6"/>
    </row>
    <row r="9" spans="2:24" ht="15.75" x14ac:dyDescent="0.25">
      <c r="B9" s="318"/>
      <c r="C9" s="16"/>
      <c r="D9" s="319"/>
      <c r="E9" s="5"/>
      <c r="F9" s="5"/>
      <c r="G9" s="122"/>
      <c r="H9" s="122"/>
      <c r="I9" s="122"/>
      <c r="J9" s="122"/>
      <c r="K9" s="122"/>
      <c r="L9" s="122"/>
      <c r="M9" s="122"/>
      <c r="N9" s="122"/>
      <c r="O9" s="122"/>
      <c r="P9" s="6"/>
    </row>
    <row r="10" spans="2:24" ht="15.75" x14ac:dyDescent="0.25">
      <c r="B10" s="318"/>
      <c r="C10" s="16" t="s">
        <v>235</v>
      </c>
      <c r="D10" s="319"/>
      <c r="E10" s="5"/>
      <c r="F10" s="16"/>
      <c r="G10" s="16"/>
      <c r="H10" s="16"/>
      <c r="I10" s="16"/>
      <c r="J10" s="16"/>
      <c r="K10" s="5"/>
      <c r="L10" s="319"/>
      <c r="M10" s="5"/>
      <c r="N10" s="5"/>
      <c r="O10" s="5"/>
      <c r="P10" s="6"/>
    </row>
    <row r="11" spans="2:24" ht="5.25" customHeight="1" x14ac:dyDescent="0.25">
      <c r="B11" s="318"/>
      <c r="C11" s="16"/>
      <c r="D11" s="319"/>
      <c r="E11" s="5"/>
      <c r="F11" s="16"/>
      <c r="G11" s="16"/>
      <c r="H11" s="16"/>
      <c r="I11" s="16"/>
      <c r="J11" s="16"/>
      <c r="K11" s="5"/>
      <c r="L11" s="319"/>
      <c r="M11" s="5"/>
      <c r="N11" s="5"/>
      <c r="O11" s="5"/>
      <c r="P11" s="6"/>
    </row>
    <row r="12" spans="2:24" ht="15.75" x14ac:dyDescent="0.25">
      <c r="B12" s="318"/>
      <c r="C12" s="297"/>
      <c r="D12" s="297"/>
      <c r="E12" s="5"/>
      <c r="F12" s="16"/>
      <c r="G12" s="16"/>
      <c r="H12" s="16"/>
      <c r="I12" s="16"/>
      <c r="J12" s="16"/>
      <c r="K12" s="5"/>
      <c r="L12" s="319"/>
      <c r="M12" s="5"/>
      <c r="N12" s="5"/>
      <c r="O12" s="5"/>
      <c r="P12" s="6"/>
    </row>
    <row r="13" spans="2:24" ht="15.75" customHeight="1" x14ac:dyDescent="0.25">
      <c r="B13" s="318"/>
      <c r="C13" s="16"/>
      <c r="D13" s="319"/>
      <c r="E13" s="5" t="s">
        <v>221</v>
      </c>
      <c r="F13" s="16"/>
      <c r="G13" s="549" t="s">
        <v>225</v>
      </c>
      <c r="H13" s="549"/>
      <c r="I13" s="549"/>
      <c r="J13" s="549"/>
      <c r="K13" s="549"/>
      <c r="L13" s="549"/>
      <c r="M13" s="549"/>
      <c r="N13" s="549"/>
      <c r="O13" s="549"/>
      <c r="P13" s="6"/>
      <c r="S13" s="344"/>
      <c r="T13" s="366" t="b">
        <v>0</v>
      </c>
      <c r="U13" s="366"/>
      <c r="V13" s="344"/>
      <c r="W13" s="344"/>
      <c r="X13" s="344"/>
    </row>
    <row r="14" spans="2:24" ht="15.75" x14ac:dyDescent="0.25">
      <c r="B14" s="318"/>
      <c r="C14" s="16"/>
      <c r="D14" s="319"/>
      <c r="E14" s="5"/>
      <c r="F14" s="16"/>
      <c r="G14" s="549"/>
      <c r="H14" s="549"/>
      <c r="I14" s="549"/>
      <c r="J14" s="549"/>
      <c r="K14" s="549"/>
      <c r="L14" s="549"/>
      <c r="M14" s="549"/>
      <c r="N14" s="549"/>
      <c r="O14" s="549"/>
      <c r="P14" s="6"/>
      <c r="S14" s="344"/>
      <c r="T14" s="366"/>
      <c r="U14" s="366"/>
      <c r="V14" s="344"/>
      <c r="W14" s="344"/>
      <c r="X14" s="344"/>
    </row>
    <row r="15" spans="2:24" ht="15.75" x14ac:dyDescent="0.25">
      <c r="B15" s="318"/>
      <c r="C15" s="16"/>
      <c r="D15" s="319"/>
      <c r="E15" s="5"/>
      <c r="F15" s="16"/>
      <c r="G15" s="474"/>
      <c r="H15" s="339"/>
      <c r="I15" s="475" t="str">
        <f>IF($T$13=FALSE,"","Complete Part V-Firm Hydro")</f>
        <v/>
      </c>
      <c r="J15" s="339"/>
      <c r="K15" s="339"/>
      <c r="L15" s="339"/>
      <c r="M15" s="339"/>
      <c r="N15" s="339"/>
      <c r="O15" s="339"/>
      <c r="P15" s="6"/>
      <c r="S15" s="344"/>
      <c r="T15" s="366"/>
      <c r="U15" s="366"/>
      <c r="V15" s="344"/>
      <c r="W15" s="344"/>
      <c r="X15" s="344"/>
    </row>
    <row r="16" spans="2:24" ht="5.0999999999999996" customHeight="1" x14ac:dyDescent="0.25">
      <c r="B16" s="318"/>
      <c r="C16" s="16"/>
      <c r="D16" s="319"/>
      <c r="E16" s="5"/>
      <c r="F16" s="16"/>
      <c r="G16" s="16"/>
      <c r="H16" s="16"/>
      <c r="I16" s="16"/>
      <c r="J16" s="16"/>
      <c r="K16" s="5"/>
      <c r="L16" s="319"/>
      <c r="M16" s="5"/>
      <c r="N16" s="5"/>
      <c r="O16" s="5"/>
      <c r="P16" s="6"/>
      <c r="S16" s="344"/>
      <c r="T16" s="366"/>
      <c r="U16" s="366"/>
      <c r="V16" s="344"/>
      <c r="W16" s="344"/>
      <c r="X16" s="344"/>
    </row>
    <row r="17" spans="2:24" ht="15.75" customHeight="1" x14ac:dyDescent="0.25">
      <c r="B17" s="318"/>
      <c r="C17" s="16"/>
      <c r="D17" s="319"/>
      <c r="E17" s="5" t="s">
        <v>222</v>
      </c>
      <c r="F17" s="16"/>
      <c r="G17" s="550" t="s">
        <v>226</v>
      </c>
      <c r="H17" s="516"/>
      <c r="I17" s="516"/>
      <c r="J17" s="516"/>
      <c r="K17" s="516"/>
      <c r="L17" s="516"/>
      <c r="M17" s="516"/>
      <c r="N17" s="516"/>
      <c r="O17" s="516"/>
      <c r="P17" s="6"/>
      <c r="S17" s="344"/>
      <c r="T17" s="366" t="b">
        <v>0</v>
      </c>
      <c r="U17" s="366"/>
      <c r="V17" s="344"/>
      <c r="W17" s="344"/>
      <c r="X17" s="344"/>
    </row>
    <row r="18" spans="2:24" ht="15.75" x14ac:dyDescent="0.25">
      <c r="B18" s="318"/>
      <c r="C18" s="16"/>
      <c r="D18" s="319"/>
      <c r="E18" s="5"/>
      <c r="F18" s="16"/>
      <c r="G18" s="516"/>
      <c r="H18" s="516"/>
      <c r="I18" s="516"/>
      <c r="J18" s="516"/>
      <c r="K18" s="516"/>
      <c r="L18" s="516"/>
      <c r="M18" s="516"/>
      <c r="N18" s="516"/>
      <c r="O18" s="516"/>
      <c r="P18" s="6"/>
      <c r="S18" s="344"/>
      <c r="T18" s="366"/>
      <c r="U18" s="366"/>
      <c r="V18" s="344"/>
      <c r="W18" s="344"/>
      <c r="X18" s="344"/>
    </row>
    <row r="19" spans="2:24" ht="15.75" x14ac:dyDescent="0.25">
      <c r="B19" s="318"/>
      <c r="C19" s="16"/>
      <c r="D19" s="319"/>
      <c r="E19" s="5"/>
      <c r="F19" s="16"/>
      <c r="G19" s="321"/>
      <c r="H19" s="321"/>
      <c r="I19" s="475" t="str">
        <f>IF($T$17=FALSE,"","Complete Part V-RPS Class I")</f>
        <v/>
      </c>
      <c r="J19" s="321"/>
      <c r="K19" s="321"/>
      <c r="L19" s="321"/>
      <c r="M19" s="321"/>
      <c r="N19" s="321"/>
      <c r="O19" s="321"/>
      <c r="P19" s="6"/>
      <c r="S19" s="344"/>
      <c r="T19" s="366"/>
      <c r="U19" s="366"/>
      <c r="V19" s="344"/>
      <c r="W19" s="344"/>
      <c r="X19" s="344"/>
    </row>
    <row r="20" spans="2:24" ht="5.0999999999999996" customHeight="1" x14ac:dyDescent="0.25">
      <c r="B20" s="318"/>
      <c r="C20" s="16"/>
      <c r="D20" s="319"/>
      <c r="E20" s="5"/>
      <c r="F20" s="16"/>
      <c r="G20" s="247"/>
      <c r="H20" s="247"/>
      <c r="I20" s="247"/>
      <c r="J20" s="247"/>
      <c r="K20" s="247"/>
      <c r="L20" s="319"/>
      <c r="M20" s="22"/>
      <c r="N20" s="22"/>
      <c r="O20" s="22"/>
      <c r="P20" s="6"/>
      <c r="S20" s="344"/>
      <c r="T20" s="366"/>
      <c r="U20" s="366"/>
      <c r="V20" s="344"/>
      <c r="W20" s="344"/>
      <c r="X20" s="344"/>
    </row>
    <row r="21" spans="2:24" ht="15.75" customHeight="1" x14ac:dyDescent="0.25">
      <c r="B21" s="318"/>
      <c r="C21" s="16"/>
      <c r="D21" s="319"/>
      <c r="E21" s="5" t="s">
        <v>223</v>
      </c>
      <c r="F21" s="16"/>
      <c r="G21" s="549" t="s">
        <v>224</v>
      </c>
      <c r="H21" s="549"/>
      <c r="I21" s="549"/>
      <c r="J21" s="549"/>
      <c r="K21" s="549"/>
      <c r="L21" s="549"/>
      <c r="M21" s="549"/>
      <c r="N21" s="549"/>
      <c r="O21" s="549"/>
      <c r="P21" s="6"/>
      <c r="S21" s="344"/>
      <c r="T21" s="366" t="b">
        <v>0</v>
      </c>
      <c r="U21" s="366"/>
      <c r="V21" s="473"/>
      <c r="W21" s="344"/>
      <c r="X21" s="344"/>
    </row>
    <row r="22" spans="2:24" ht="15.75" x14ac:dyDescent="0.25">
      <c r="B22" s="318"/>
      <c r="C22" s="16"/>
      <c r="D22" s="319"/>
      <c r="E22" s="5"/>
      <c r="F22" s="16"/>
      <c r="G22" s="549"/>
      <c r="H22" s="549"/>
      <c r="I22" s="549"/>
      <c r="J22" s="549"/>
      <c r="K22" s="549"/>
      <c r="L22" s="549"/>
      <c r="M22" s="549"/>
      <c r="N22" s="549"/>
      <c r="O22" s="549"/>
      <c r="P22" s="6"/>
      <c r="S22" s="344"/>
      <c r="T22" s="366"/>
      <c r="U22" s="366"/>
      <c r="V22" s="344"/>
      <c r="W22" s="344"/>
      <c r="X22" s="344"/>
    </row>
    <row r="23" spans="2:24" ht="15.75" x14ac:dyDescent="0.25">
      <c r="B23" s="318"/>
      <c r="C23" s="80"/>
      <c r="D23" s="80"/>
      <c r="E23" s="80"/>
      <c r="F23" s="80"/>
      <c r="G23" s="549"/>
      <c r="H23" s="549"/>
      <c r="I23" s="549"/>
      <c r="J23" s="549"/>
      <c r="K23" s="549"/>
      <c r="L23" s="549"/>
      <c r="M23" s="549"/>
      <c r="N23" s="549"/>
      <c r="O23" s="549"/>
      <c r="P23" s="6"/>
      <c r="S23" s="344"/>
      <c r="T23" s="366"/>
      <c r="U23" s="366"/>
      <c r="V23" s="344"/>
      <c r="W23" s="344"/>
      <c r="X23" s="344"/>
    </row>
    <row r="24" spans="2:24" ht="15.75" x14ac:dyDescent="0.25">
      <c r="B24" s="318"/>
      <c r="C24" s="80"/>
      <c r="D24" s="80"/>
      <c r="E24" s="80"/>
      <c r="F24" s="80"/>
      <c r="G24" s="549"/>
      <c r="H24" s="549"/>
      <c r="I24" s="549"/>
      <c r="J24" s="549"/>
      <c r="K24" s="549"/>
      <c r="L24" s="549"/>
      <c r="M24" s="549"/>
      <c r="N24" s="549"/>
      <c r="O24" s="549"/>
      <c r="P24" s="6"/>
      <c r="S24" s="344"/>
      <c r="T24" s="366"/>
      <c r="U24" s="366"/>
      <c r="V24" s="344"/>
      <c r="W24" s="344"/>
      <c r="X24" s="344"/>
    </row>
    <row r="25" spans="2:24" ht="15.75" x14ac:dyDescent="0.25">
      <c r="B25" s="318"/>
      <c r="C25" s="80"/>
      <c r="D25" s="80"/>
      <c r="E25" s="80"/>
      <c r="F25" s="80"/>
      <c r="G25" s="549"/>
      <c r="H25" s="549"/>
      <c r="I25" s="549"/>
      <c r="J25" s="549"/>
      <c r="K25" s="549"/>
      <c r="L25" s="549"/>
      <c r="M25" s="549"/>
      <c r="N25" s="549"/>
      <c r="O25" s="549"/>
      <c r="P25" s="6"/>
      <c r="S25" s="344"/>
      <c r="T25" s="366"/>
      <c r="U25" s="366"/>
      <c r="V25" s="344"/>
      <c r="W25" s="344"/>
      <c r="X25" s="344"/>
    </row>
    <row r="26" spans="2:24" ht="15.75" x14ac:dyDescent="0.25">
      <c r="B26" s="318"/>
      <c r="C26" s="80"/>
      <c r="D26" s="80"/>
      <c r="E26" s="80"/>
      <c r="F26" s="80"/>
      <c r="G26" s="339"/>
      <c r="H26" s="339"/>
      <c r="I26" s="475" t="str">
        <f>IF($T$21=FALSE,"","Complete all Part V forms")</f>
        <v/>
      </c>
      <c r="J26" s="339"/>
      <c r="K26" s="339"/>
      <c r="L26" s="339"/>
      <c r="M26" s="339"/>
      <c r="N26" s="339"/>
      <c r="O26" s="339"/>
      <c r="P26" s="6"/>
      <c r="S26" s="344"/>
      <c r="T26" s="366"/>
      <c r="U26" s="366"/>
      <c r="V26" s="344"/>
      <c r="W26" s="344"/>
      <c r="X26" s="344"/>
    </row>
    <row r="27" spans="2:24" ht="4.5" customHeight="1" x14ac:dyDescent="0.25">
      <c r="B27" s="318"/>
      <c r="C27" s="80"/>
      <c r="D27" s="80"/>
      <c r="E27" s="80"/>
      <c r="F27" s="80"/>
      <c r="G27" s="339"/>
      <c r="H27" s="339"/>
      <c r="I27" s="339"/>
      <c r="J27" s="339"/>
      <c r="K27" s="339"/>
      <c r="L27" s="339"/>
      <c r="M27" s="339"/>
      <c r="N27" s="339"/>
      <c r="O27" s="339"/>
      <c r="P27" s="6"/>
      <c r="S27" s="344"/>
      <c r="T27" s="366"/>
      <c r="U27" s="366"/>
      <c r="V27" s="344"/>
      <c r="W27" s="344"/>
      <c r="X27" s="344"/>
    </row>
    <row r="28" spans="2:24" ht="15.75" customHeight="1" x14ac:dyDescent="0.25">
      <c r="B28" s="318"/>
      <c r="C28" s="16"/>
      <c r="D28" s="319"/>
      <c r="E28" s="5" t="s">
        <v>227</v>
      </c>
      <c r="F28" s="16"/>
      <c r="G28" s="549" t="s">
        <v>228</v>
      </c>
      <c r="H28" s="549"/>
      <c r="I28" s="549"/>
      <c r="J28" s="549"/>
      <c r="K28" s="549"/>
      <c r="L28" s="549"/>
      <c r="M28" s="549"/>
      <c r="N28" s="549"/>
      <c r="O28" s="549"/>
      <c r="P28" s="6"/>
      <c r="S28" s="344"/>
      <c r="T28" s="366" t="b">
        <v>0</v>
      </c>
      <c r="U28" s="366"/>
      <c r="V28" s="344"/>
      <c r="W28" s="344"/>
      <c r="X28" s="344"/>
    </row>
    <row r="29" spans="2:24" ht="15.75" x14ac:dyDescent="0.25">
      <c r="B29" s="318"/>
      <c r="C29" s="16"/>
      <c r="D29" s="319"/>
      <c r="E29" s="5"/>
      <c r="F29" s="16"/>
      <c r="G29" s="549"/>
      <c r="H29" s="549"/>
      <c r="I29" s="549"/>
      <c r="J29" s="549"/>
      <c r="K29" s="549"/>
      <c r="L29" s="549"/>
      <c r="M29" s="549"/>
      <c r="N29" s="549"/>
      <c r="O29" s="549"/>
      <c r="P29" s="6"/>
      <c r="S29" s="344"/>
      <c r="T29" s="366"/>
      <c r="U29" s="366"/>
      <c r="V29" s="344"/>
      <c r="W29" s="344"/>
      <c r="X29" s="344"/>
    </row>
    <row r="30" spans="2:24" ht="15.75" x14ac:dyDescent="0.25">
      <c r="B30" s="318"/>
      <c r="C30" s="80"/>
      <c r="D30" s="80"/>
      <c r="E30" s="80"/>
      <c r="F30" s="80"/>
      <c r="G30" s="549"/>
      <c r="H30" s="549"/>
      <c r="I30" s="549"/>
      <c r="J30" s="549"/>
      <c r="K30" s="549"/>
      <c r="L30" s="549"/>
      <c r="M30" s="549"/>
      <c r="N30" s="549"/>
      <c r="O30" s="549"/>
      <c r="P30" s="6"/>
      <c r="S30" s="344"/>
      <c r="T30" s="366"/>
      <c r="U30" s="366"/>
      <c r="V30" s="344"/>
      <c r="W30" s="344"/>
      <c r="X30" s="344"/>
    </row>
    <row r="31" spans="2:24" ht="15.75" x14ac:dyDescent="0.25">
      <c r="B31" s="318"/>
      <c r="C31" s="80"/>
      <c r="D31" s="80"/>
      <c r="E31" s="80"/>
      <c r="F31" s="80"/>
      <c r="G31" s="549"/>
      <c r="H31" s="549"/>
      <c r="I31" s="549"/>
      <c r="J31" s="549"/>
      <c r="K31" s="549"/>
      <c r="L31" s="549"/>
      <c r="M31" s="549"/>
      <c r="N31" s="549"/>
      <c r="O31" s="549"/>
      <c r="P31" s="6"/>
      <c r="S31" s="344"/>
      <c r="T31" s="366"/>
      <c r="U31" s="366"/>
      <c r="V31" s="344"/>
      <c r="W31" s="344"/>
      <c r="X31" s="344"/>
    </row>
    <row r="32" spans="2:24" ht="15.75" x14ac:dyDescent="0.25">
      <c r="B32" s="318"/>
      <c r="C32" s="80"/>
      <c r="D32" s="80"/>
      <c r="E32" s="80"/>
      <c r="F32" s="80"/>
      <c r="G32" s="549"/>
      <c r="H32" s="549"/>
      <c r="I32" s="549"/>
      <c r="J32" s="549"/>
      <c r="K32" s="549"/>
      <c r="L32" s="549"/>
      <c r="M32" s="549"/>
      <c r="N32" s="549"/>
      <c r="O32" s="549"/>
      <c r="P32" s="6"/>
      <c r="S32" s="344"/>
      <c r="T32" s="366"/>
      <c r="U32" s="366"/>
      <c r="V32" s="344"/>
      <c r="W32" s="344"/>
      <c r="X32" s="344"/>
    </row>
    <row r="33" spans="2:24" ht="15.75" customHeight="1" x14ac:dyDescent="0.25">
      <c r="B33" s="318"/>
      <c r="C33" s="80"/>
      <c r="D33" s="80"/>
      <c r="E33" s="80"/>
      <c r="F33" s="80"/>
      <c r="G33" s="16"/>
      <c r="H33" s="323"/>
      <c r="I33" s="549" t="s">
        <v>251</v>
      </c>
      <c r="J33" s="549"/>
      <c r="K33" s="549"/>
      <c r="L33" s="549"/>
      <c r="M33" s="549"/>
      <c r="N33" s="549"/>
      <c r="O33" s="549"/>
      <c r="P33" s="6"/>
      <c r="S33" s="344"/>
      <c r="T33" s="366" t="b">
        <v>0</v>
      </c>
      <c r="U33" s="366"/>
      <c r="V33" s="344"/>
      <c r="W33" s="344"/>
      <c r="X33" s="344"/>
    </row>
    <row r="34" spans="2:24" ht="15.75" x14ac:dyDescent="0.25">
      <c r="B34" s="318"/>
      <c r="C34" s="80"/>
      <c r="D34" s="80"/>
      <c r="E34" s="80"/>
      <c r="F34" s="80"/>
      <c r="G34" s="323"/>
      <c r="H34" s="323"/>
      <c r="I34" s="549"/>
      <c r="J34" s="549"/>
      <c r="K34" s="549"/>
      <c r="L34" s="549"/>
      <c r="M34" s="549"/>
      <c r="N34" s="549"/>
      <c r="O34" s="549"/>
      <c r="P34" s="6"/>
      <c r="S34" s="344"/>
      <c r="T34" s="366"/>
      <c r="U34" s="366"/>
      <c r="V34" s="344"/>
      <c r="W34" s="344"/>
      <c r="X34" s="344"/>
    </row>
    <row r="35" spans="2:24" ht="15.75" x14ac:dyDescent="0.25">
      <c r="B35" s="318"/>
      <c r="C35" s="80"/>
      <c r="D35" s="80"/>
      <c r="E35" s="80"/>
      <c r="F35" s="80"/>
      <c r="G35" s="323"/>
      <c r="H35" s="323"/>
      <c r="I35" s="549"/>
      <c r="J35" s="549"/>
      <c r="K35" s="549"/>
      <c r="L35" s="549"/>
      <c r="M35" s="549"/>
      <c r="N35" s="549"/>
      <c r="O35" s="549"/>
      <c r="P35" s="6"/>
      <c r="S35" s="344"/>
      <c r="T35" s="366"/>
      <c r="U35" s="366"/>
      <c r="V35" s="344"/>
      <c r="W35" s="344"/>
      <c r="X35" s="344"/>
    </row>
    <row r="36" spans="2:24" ht="15.75" x14ac:dyDescent="0.25">
      <c r="B36" s="318"/>
      <c r="C36" s="80"/>
      <c r="D36" s="80"/>
      <c r="E36" s="80"/>
      <c r="F36" s="80"/>
      <c r="G36" s="323"/>
      <c r="H36" s="323"/>
      <c r="I36" s="549"/>
      <c r="J36" s="549"/>
      <c r="K36" s="549"/>
      <c r="L36" s="549"/>
      <c r="M36" s="549"/>
      <c r="N36" s="549"/>
      <c r="O36" s="549"/>
      <c r="P36" s="6"/>
      <c r="S36" s="344"/>
      <c r="T36" s="366"/>
      <c r="U36" s="366"/>
      <c r="V36" s="344"/>
      <c r="W36" s="344"/>
      <c r="X36" s="344"/>
    </row>
    <row r="37" spans="2:24" ht="15.75" x14ac:dyDescent="0.25">
      <c r="B37" s="442"/>
      <c r="C37" s="80"/>
      <c r="D37" s="80"/>
      <c r="E37" s="80"/>
      <c r="F37" s="80"/>
      <c r="G37" s="444"/>
      <c r="H37" s="444"/>
      <c r="I37" s="443"/>
      <c r="J37" s="443"/>
      <c r="K37" s="475" t="str">
        <f>IF($T$33=FALSE,"","Complete Part V-Firm Hydro")</f>
        <v/>
      </c>
      <c r="L37" s="443"/>
      <c r="M37" s="443"/>
      <c r="N37" s="443"/>
      <c r="O37" s="443"/>
      <c r="P37" s="6"/>
      <c r="S37" s="344"/>
      <c r="T37" s="366"/>
      <c r="U37" s="366"/>
      <c r="V37" s="344"/>
      <c r="W37" s="344"/>
      <c r="X37" s="344"/>
    </row>
    <row r="38" spans="2:24" ht="4.5" customHeight="1" x14ac:dyDescent="0.25">
      <c r="B38" s="318"/>
      <c r="C38" s="80"/>
      <c r="D38" s="80"/>
      <c r="E38" s="80"/>
      <c r="F38" s="80"/>
      <c r="G38" s="323"/>
      <c r="H38" s="323"/>
      <c r="I38" s="16"/>
      <c r="J38" s="339"/>
      <c r="K38" s="323"/>
      <c r="L38" s="323"/>
      <c r="M38" s="323"/>
      <c r="N38" s="323"/>
      <c r="O38" s="323"/>
      <c r="P38" s="6"/>
      <c r="S38" s="344"/>
      <c r="T38" s="366"/>
      <c r="U38" s="366"/>
      <c r="V38" s="344"/>
      <c r="W38" s="344"/>
      <c r="X38" s="344"/>
    </row>
    <row r="39" spans="2:24" ht="15.75" customHeight="1" x14ac:dyDescent="0.25">
      <c r="B39" s="318"/>
      <c r="C39" s="80"/>
      <c r="D39" s="80"/>
      <c r="E39" s="80"/>
      <c r="F39" s="80"/>
      <c r="G39" s="16"/>
      <c r="H39" s="323"/>
      <c r="I39" s="549" t="s">
        <v>252</v>
      </c>
      <c r="J39" s="549"/>
      <c r="K39" s="549"/>
      <c r="L39" s="549"/>
      <c r="M39" s="549"/>
      <c r="N39" s="549"/>
      <c r="O39" s="549"/>
      <c r="P39" s="6"/>
      <c r="S39" s="344"/>
      <c r="T39" s="366" t="b">
        <v>0</v>
      </c>
      <c r="U39" s="366"/>
      <c r="V39" s="344"/>
      <c r="W39" s="344"/>
      <c r="X39" s="344"/>
    </row>
    <row r="40" spans="2:24" ht="15.75" x14ac:dyDescent="0.25">
      <c r="B40" s="318"/>
      <c r="C40" s="80"/>
      <c r="D40" s="80"/>
      <c r="E40" s="80"/>
      <c r="F40" s="80"/>
      <c r="G40" s="323"/>
      <c r="H40" s="323"/>
      <c r="I40" s="549"/>
      <c r="J40" s="549"/>
      <c r="K40" s="549"/>
      <c r="L40" s="549"/>
      <c r="M40" s="549"/>
      <c r="N40" s="549"/>
      <c r="O40" s="549"/>
      <c r="P40" s="6"/>
      <c r="S40" s="344"/>
      <c r="T40" s="366"/>
      <c r="U40" s="366"/>
      <c r="V40" s="344"/>
      <c r="W40" s="344"/>
      <c r="X40" s="344"/>
    </row>
    <row r="41" spans="2:24" ht="15.75" x14ac:dyDescent="0.25">
      <c r="B41" s="318"/>
      <c r="C41" s="80"/>
      <c r="D41" s="80"/>
      <c r="E41" s="80"/>
      <c r="F41" s="80"/>
      <c r="G41" s="323"/>
      <c r="H41" s="323"/>
      <c r="I41" s="549"/>
      <c r="J41" s="549"/>
      <c r="K41" s="549"/>
      <c r="L41" s="549"/>
      <c r="M41" s="549"/>
      <c r="N41" s="549"/>
      <c r="O41" s="549"/>
      <c r="P41" s="6"/>
      <c r="S41" s="344"/>
      <c r="T41" s="366"/>
      <c r="U41" s="366"/>
      <c r="V41" s="344"/>
      <c r="W41" s="344"/>
      <c r="X41" s="344"/>
    </row>
    <row r="42" spans="2:24" ht="15.75" x14ac:dyDescent="0.25">
      <c r="B42" s="442"/>
      <c r="C42" s="80"/>
      <c r="D42" s="80"/>
      <c r="E42" s="80"/>
      <c r="F42" s="80"/>
      <c r="G42" s="444"/>
      <c r="H42" s="444"/>
      <c r="I42" s="443"/>
      <c r="J42" s="443"/>
      <c r="K42" s="475" t="str">
        <f>IF($T$39=FALSE,"","Complete Part V-RPS Class I")</f>
        <v/>
      </c>
      <c r="L42" s="443"/>
      <c r="M42" s="443"/>
      <c r="N42" s="443"/>
      <c r="O42" s="443"/>
      <c r="P42" s="6"/>
      <c r="S42" s="344"/>
      <c r="T42" s="366"/>
      <c r="U42" s="366"/>
      <c r="V42" s="344"/>
      <c r="W42" s="344"/>
      <c r="X42" s="344"/>
    </row>
    <row r="43" spans="2:24" ht="4.5" customHeight="1" x14ac:dyDescent="0.25">
      <c r="B43" s="318"/>
      <c r="C43" s="80"/>
      <c r="D43" s="80"/>
      <c r="E43" s="80"/>
      <c r="F43" s="80"/>
      <c r="G43" s="323"/>
      <c r="H43" s="323"/>
      <c r="I43" s="339"/>
      <c r="J43" s="339"/>
      <c r="K43" s="339"/>
      <c r="L43" s="339"/>
      <c r="M43" s="339"/>
      <c r="N43" s="339"/>
      <c r="O43" s="339"/>
      <c r="P43" s="6"/>
      <c r="S43" s="344"/>
      <c r="T43" s="366"/>
      <c r="U43" s="366"/>
      <c r="V43" s="344"/>
      <c r="W43" s="344"/>
      <c r="X43" s="344"/>
    </row>
    <row r="44" spans="2:24" ht="15.75" customHeight="1" x14ac:dyDescent="0.25">
      <c r="B44" s="318"/>
      <c r="C44" s="80"/>
      <c r="D44" s="80"/>
      <c r="E44" s="80"/>
      <c r="F44" s="80"/>
      <c r="G44" s="16"/>
      <c r="H44" s="323"/>
      <c r="I44" s="549" t="s">
        <v>253</v>
      </c>
      <c r="J44" s="549"/>
      <c r="K44" s="549"/>
      <c r="L44" s="549"/>
      <c r="M44" s="549"/>
      <c r="N44" s="549"/>
      <c r="O44" s="549"/>
      <c r="P44" s="6"/>
      <c r="S44" s="344"/>
      <c r="T44" s="366" t="b">
        <v>0</v>
      </c>
      <c r="U44" s="366"/>
      <c r="V44" s="344"/>
      <c r="W44" s="344"/>
      <c r="X44" s="344"/>
    </row>
    <row r="45" spans="2:24" ht="15.75" x14ac:dyDescent="0.25">
      <c r="B45" s="318"/>
      <c r="C45" s="80"/>
      <c r="D45" s="80"/>
      <c r="E45" s="80"/>
      <c r="F45" s="80"/>
      <c r="G45" s="323"/>
      <c r="H45" s="323"/>
      <c r="I45" s="549"/>
      <c r="J45" s="549"/>
      <c r="K45" s="549"/>
      <c r="L45" s="549"/>
      <c r="M45" s="549"/>
      <c r="N45" s="549"/>
      <c r="O45" s="549"/>
      <c r="P45" s="6"/>
      <c r="S45" s="344"/>
      <c r="T45" s="366"/>
      <c r="U45" s="366"/>
      <c r="V45" s="344"/>
      <c r="W45" s="344"/>
      <c r="X45" s="344"/>
    </row>
    <row r="46" spans="2:24" ht="15.75" x14ac:dyDescent="0.25">
      <c r="B46" s="318"/>
      <c r="C46" s="80"/>
      <c r="D46" s="80"/>
      <c r="E46" s="80"/>
      <c r="F46" s="80"/>
      <c r="G46" s="323"/>
      <c r="H46" s="323"/>
      <c r="I46" s="549"/>
      <c r="J46" s="549"/>
      <c r="K46" s="549"/>
      <c r="L46" s="549"/>
      <c r="M46" s="549"/>
      <c r="N46" s="549"/>
      <c r="O46" s="549"/>
      <c r="P46" s="6"/>
      <c r="S46" s="344"/>
      <c r="T46" s="344"/>
      <c r="U46" s="344"/>
      <c r="V46" s="344"/>
      <c r="W46" s="344"/>
      <c r="X46" s="344"/>
    </row>
    <row r="47" spans="2:24" ht="15.75" x14ac:dyDescent="0.25">
      <c r="B47" s="318"/>
      <c r="C47" s="80"/>
      <c r="D47" s="80"/>
      <c r="E47" s="80"/>
      <c r="F47" s="80"/>
      <c r="G47" s="323"/>
      <c r="H47" s="323"/>
      <c r="I47" s="549"/>
      <c r="J47" s="549"/>
      <c r="K47" s="549"/>
      <c r="L47" s="549"/>
      <c r="M47" s="549"/>
      <c r="N47" s="549"/>
      <c r="O47" s="549"/>
      <c r="P47" s="6"/>
      <c r="S47" s="344"/>
      <c r="T47" s="344"/>
      <c r="U47" s="344"/>
      <c r="V47" s="344"/>
      <c r="W47" s="344"/>
      <c r="X47" s="344"/>
    </row>
    <row r="48" spans="2:24" ht="15.75" x14ac:dyDescent="0.25">
      <c r="B48" s="318"/>
      <c r="C48" s="80"/>
      <c r="D48" s="80"/>
      <c r="E48" s="80"/>
      <c r="F48" s="80"/>
      <c r="G48" s="323"/>
      <c r="H48" s="323"/>
      <c r="I48" s="549"/>
      <c r="J48" s="549"/>
      <c r="K48" s="549"/>
      <c r="L48" s="549"/>
      <c r="M48" s="549"/>
      <c r="N48" s="549"/>
      <c r="O48" s="549"/>
      <c r="P48" s="6"/>
      <c r="S48" s="344"/>
      <c r="T48" s="344"/>
      <c r="U48" s="344"/>
      <c r="V48" s="344"/>
      <c r="W48" s="344"/>
      <c r="X48" s="344"/>
    </row>
    <row r="49" spans="2:24" ht="15.75" x14ac:dyDescent="0.25">
      <c r="B49" s="442"/>
      <c r="C49" s="80"/>
      <c r="D49" s="80"/>
      <c r="E49" s="80"/>
      <c r="F49" s="80"/>
      <c r="G49" s="444"/>
      <c r="H49" s="444"/>
      <c r="I49" s="443"/>
      <c r="J49" s="443"/>
      <c r="K49" s="475" t="str">
        <f>IF($T$44=FALSE,"","Complete all Part V forms")</f>
        <v/>
      </c>
      <c r="L49" s="443"/>
      <c r="M49" s="443"/>
      <c r="N49" s="443"/>
      <c r="O49" s="443"/>
      <c r="P49" s="6"/>
      <c r="S49" s="344"/>
      <c r="T49" s="344"/>
      <c r="U49" s="344"/>
      <c r="V49" s="344"/>
      <c r="W49" s="344"/>
      <c r="X49" s="344"/>
    </row>
    <row r="50" spans="2:24" ht="15.75" x14ac:dyDescent="0.25">
      <c r="B50" s="318"/>
      <c r="C50" s="80"/>
      <c r="D50" s="80"/>
      <c r="E50" s="80"/>
      <c r="F50" s="80"/>
      <c r="G50" s="551" t="str">
        <f>IF(AND($T$28=TRUE,$T$33=FALSE,$T$39=FALSE,$T$44=FALSE),"*Note: Please choose a sub-category for bid type 2.2.1.3 (iv)","")</f>
        <v/>
      </c>
      <c r="H50" s="551"/>
      <c r="I50" s="551"/>
      <c r="J50" s="551"/>
      <c r="K50" s="551"/>
      <c r="L50" s="551"/>
      <c r="M50" s="551"/>
      <c r="N50" s="551"/>
      <c r="O50" s="551"/>
      <c r="P50" s="6"/>
      <c r="S50" s="344"/>
      <c r="T50" s="344"/>
      <c r="U50" s="344"/>
      <c r="V50" s="344"/>
      <c r="W50" s="344"/>
      <c r="X50" s="344"/>
    </row>
    <row r="51" spans="2:24" ht="16.5" thickBot="1" x14ac:dyDescent="0.3">
      <c r="B51" s="287"/>
      <c r="C51" s="355"/>
      <c r="D51" s="355"/>
      <c r="E51" s="355"/>
      <c r="F51" s="355"/>
      <c r="G51" s="356"/>
      <c r="H51" s="356"/>
      <c r="I51" s="357"/>
      <c r="J51" s="357"/>
      <c r="K51" s="357"/>
      <c r="L51" s="357"/>
      <c r="M51" s="357"/>
      <c r="N51" s="357"/>
      <c r="O51" s="357"/>
      <c r="P51" s="10"/>
      <c r="S51" s="344"/>
      <c r="T51" s="344"/>
      <c r="U51" s="344"/>
      <c r="V51" s="344"/>
      <c r="W51" s="344"/>
      <c r="X51" s="344"/>
    </row>
    <row r="52" spans="2:24" ht="15.75" thickBot="1" x14ac:dyDescent="0.3">
      <c r="S52" s="344"/>
      <c r="T52" s="344"/>
      <c r="U52" s="344"/>
      <c r="V52" s="344"/>
      <c r="W52" s="344"/>
      <c r="X52" s="344"/>
    </row>
    <row r="53" spans="2:24" x14ac:dyDescent="0.25">
      <c r="B53" s="40" t="str">
        <f>"Version " &amp; Version</f>
        <v>Version FINAL 03/31/2017</v>
      </c>
      <c r="C53" s="358"/>
      <c r="D53" s="358"/>
      <c r="E53" s="358"/>
      <c r="F53" s="358"/>
      <c r="G53" s="359"/>
      <c r="H53" s="359"/>
      <c r="I53" s="360"/>
      <c r="J53" s="360"/>
      <c r="K53" s="360"/>
      <c r="L53" s="360"/>
      <c r="M53" s="360"/>
      <c r="N53" s="360"/>
      <c r="O53" s="360"/>
      <c r="P53" s="56"/>
    </row>
    <row r="54" spans="2:24" ht="15.75" x14ac:dyDescent="0.25">
      <c r="B54" s="487" t="s">
        <v>135</v>
      </c>
      <c r="C54" s="488"/>
      <c r="D54" s="488"/>
      <c r="E54" s="488"/>
      <c r="F54" s="488"/>
      <c r="G54" s="488"/>
      <c r="H54" s="488"/>
      <c r="I54" s="488"/>
      <c r="J54" s="488"/>
      <c r="K54" s="488"/>
      <c r="L54" s="488"/>
      <c r="M54" s="488"/>
      <c r="N54" s="488"/>
      <c r="O54" s="488"/>
      <c r="P54" s="489"/>
    </row>
    <row r="55" spans="2:24" ht="15.75" x14ac:dyDescent="0.25">
      <c r="B55" s="487" t="s">
        <v>255</v>
      </c>
      <c r="C55" s="488"/>
      <c r="D55" s="488"/>
      <c r="E55" s="488"/>
      <c r="F55" s="488"/>
      <c r="G55" s="488"/>
      <c r="H55" s="488"/>
      <c r="I55" s="488"/>
      <c r="J55" s="488"/>
      <c r="K55" s="488"/>
      <c r="L55" s="488"/>
      <c r="M55" s="488"/>
      <c r="N55" s="488"/>
      <c r="O55" s="488"/>
      <c r="P55" s="489"/>
    </row>
    <row r="56" spans="2:24" ht="15.75" customHeight="1" x14ac:dyDescent="0.25">
      <c r="B56" s="487"/>
      <c r="C56" s="488"/>
      <c r="D56" s="488"/>
      <c r="E56" s="488"/>
      <c r="F56" s="488"/>
      <c r="G56" s="488"/>
      <c r="H56" s="488"/>
      <c r="I56" s="488"/>
      <c r="J56" s="488"/>
      <c r="K56" s="488"/>
      <c r="L56" s="488"/>
      <c r="M56" s="488"/>
      <c r="N56" s="488"/>
      <c r="O56" s="488"/>
      <c r="P56" s="489"/>
    </row>
    <row r="57" spans="2:24" ht="15.75" x14ac:dyDescent="0.25">
      <c r="B57" s="165" t="s">
        <v>229</v>
      </c>
      <c r="C57" s="80"/>
      <c r="D57" s="80"/>
      <c r="E57" s="80"/>
      <c r="F57" s="80"/>
      <c r="G57" s="247"/>
      <c r="H57" s="247"/>
      <c r="I57" s="247"/>
      <c r="J57" s="247"/>
      <c r="K57" s="247"/>
      <c r="L57" s="319"/>
      <c r="M57" s="5"/>
      <c r="N57" s="5"/>
      <c r="O57" s="5"/>
      <c r="P57" s="6"/>
    </row>
    <row r="58" spans="2:24" ht="5.0999999999999996" customHeight="1" x14ac:dyDescent="0.25">
      <c r="B58" s="165"/>
      <c r="C58" s="80"/>
      <c r="D58" s="80"/>
      <c r="E58" s="80"/>
      <c r="F58" s="80"/>
      <c r="G58" s="247"/>
      <c r="H58" s="247"/>
      <c r="I58" s="247"/>
      <c r="J58" s="247"/>
      <c r="K58" s="247"/>
      <c r="L58" s="319"/>
      <c r="M58" s="5"/>
      <c r="N58" s="5"/>
      <c r="O58" s="5"/>
      <c r="P58" s="6"/>
    </row>
    <row r="59" spans="2:24" ht="15.75" x14ac:dyDescent="0.25">
      <c r="B59" s="318"/>
      <c r="C59" s="16" t="s">
        <v>230</v>
      </c>
      <c r="D59" s="162"/>
      <c r="E59" s="162"/>
      <c r="F59" s="162"/>
      <c r="G59" s="162"/>
      <c r="H59" s="162"/>
      <c r="I59" s="162"/>
      <c r="J59" s="162"/>
      <c r="K59" s="22"/>
      <c r="L59" s="319"/>
      <c r="M59" s="5"/>
      <c r="N59" s="5"/>
      <c r="O59" s="5"/>
      <c r="P59" s="6"/>
    </row>
    <row r="60" spans="2:24" ht="15.75" x14ac:dyDescent="0.25">
      <c r="B60" s="318"/>
      <c r="C60" s="510"/>
      <c r="D60" s="511"/>
      <c r="E60" s="511"/>
      <c r="F60" s="511"/>
      <c r="G60" s="511"/>
      <c r="H60" s="511"/>
      <c r="I60" s="511"/>
      <c r="J60" s="511"/>
      <c r="K60" s="511"/>
      <c r="L60" s="512"/>
      <c r="M60" s="512"/>
      <c r="N60" s="512"/>
      <c r="O60" s="513"/>
      <c r="P60" s="6"/>
    </row>
    <row r="61" spans="2:24" ht="15.75" x14ac:dyDescent="0.25">
      <c r="B61" s="318"/>
      <c r="C61" s="514"/>
      <c r="D61" s="515"/>
      <c r="E61" s="515"/>
      <c r="F61" s="515"/>
      <c r="G61" s="515"/>
      <c r="H61" s="515"/>
      <c r="I61" s="515"/>
      <c r="J61" s="515"/>
      <c r="K61" s="515"/>
      <c r="L61" s="516"/>
      <c r="M61" s="516"/>
      <c r="N61" s="516"/>
      <c r="O61" s="517"/>
      <c r="P61" s="6"/>
    </row>
    <row r="62" spans="2:24" ht="15.75" x14ac:dyDescent="0.25">
      <c r="B62" s="318"/>
      <c r="C62" s="514"/>
      <c r="D62" s="515"/>
      <c r="E62" s="515"/>
      <c r="F62" s="515"/>
      <c r="G62" s="515"/>
      <c r="H62" s="515"/>
      <c r="I62" s="515"/>
      <c r="J62" s="515"/>
      <c r="K62" s="515"/>
      <c r="L62" s="516"/>
      <c r="M62" s="516"/>
      <c r="N62" s="516"/>
      <c r="O62" s="517"/>
      <c r="P62" s="6"/>
    </row>
    <row r="63" spans="2:24" ht="15.75" x14ac:dyDescent="0.25">
      <c r="B63" s="318"/>
      <c r="C63" s="518"/>
      <c r="D63" s="519"/>
      <c r="E63" s="519"/>
      <c r="F63" s="519"/>
      <c r="G63" s="519"/>
      <c r="H63" s="519"/>
      <c r="I63" s="519"/>
      <c r="J63" s="519"/>
      <c r="K63" s="519"/>
      <c r="L63" s="520"/>
      <c r="M63" s="520"/>
      <c r="N63" s="520"/>
      <c r="O63" s="521"/>
      <c r="P63" s="6"/>
    </row>
    <row r="64" spans="2:24" ht="5.0999999999999996" customHeight="1" x14ac:dyDescent="0.25">
      <c r="B64" s="318"/>
      <c r="C64" s="162"/>
      <c r="D64" s="162"/>
      <c r="E64" s="162"/>
      <c r="F64" s="162"/>
      <c r="G64" s="162"/>
      <c r="H64" s="162"/>
      <c r="I64" s="162"/>
      <c r="J64" s="162"/>
      <c r="K64" s="22"/>
      <c r="L64" s="319"/>
      <c r="M64" s="5"/>
      <c r="N64" s="5"/>
      <c r="O64" s="5"/>
      <c r="P64" s="6"/>
    </row>
    <row r="65" spans="2:16" ht="15.75" x14ac:dyDescent="0.25">
      <c r="B65" s="318"/>
      <c r="C65" s="536" t="s">
        <v>232</v>
      </c>
      <c r="D65" s="536"/>
      <c r="E65" s="536"/>
      <c r="F65" s="536"/>
      <c r="G65" s="536"/>
      <c r="H65" s="536"/>
      <c r="I65" s="536"/>
      <c r="J65" s="536"/>
      <c r="K65" s="536"/>
      <c r="L65" s="536"/>
      <c r="M65" s="536"/>
      <c r="N65" s="536"/>
      <c r="O65" s="536"/>
      <c r="P65" s="6"/>
    </row>
    <row r="66" spans="2:16" ht="15.75" x14ac:dyDescent="0.25">
      <c r="B66" s="318"/>
      <c r="C66" s="537"/>
      <c r="D66" s="537"/>
      <c r="E66" s="537"/>
      <c r="F66" s="537"/>
      <c r="G66" s="537"/>
      <c r="H66" s="537"/>
      <c r="I66" s="537"/>
      <c r="J66" s="537"/>
      <c r="K66" s="537"/>
      <c r="L66" s="537"/>
      <c r="M66" s="537"/>
      <c r="N66" s="537"/>
      <c r="O66" s="537"/>
      <c r="P66" s="6"/>
    </row>
    <row r="67" spans="2:16" ht="15.75" x14ac:dyDescent="0.25">
      <c r="B67" s="318"/>
      <c r="C67" s="510"/>
      <c r="D67" s="522"/>
      <c r="E67" s="522"/>
      <c r="F67" s="522"/>
      <c r="G67" s="522"/>
      <c r="H67" s="522"/>
      <c r="I67" s="522"/>
      <c r="J67" s="522"/>
      <c r="K67" s="522"/>
      <c r="L67" s="512"/>
      <c r="M67" s="512"/>
      <c r="N67" s="512"/>
      <c r="O67" s="513"/>
      <c r="P67" s="6"/>
    </row>
    <row r="68" spans="2:16" ht="15.75" x14ac:dyDescent="0.25">
      <c r="B68" s="318"/>
      <c r="C68" s="523"/>
      <c r="D68" s="524"/>
      <c r="E68" s="524"/>
      <c r="F68" s="524"/>
      <c r="G68" s="524"/>
      <c r="H68" s="524"/>
      <c r="I68" s="524"/>
      <c r="J68" s="524"/>
      <c r="K68" s="524"/>
      <c r="L68" s="516"/>
      <c r="M68" s="516"/>
      <c r="N68" s="516"/>
      <c r="O68" s="517"/>
      <c r="P68" s="6"/>
    </row>
    <row r="69" spans="2:16" ht="15.75" x14ac:dyDescent="0.25">
      <c r="B69" s="318"/>
      <c r="C69" s="523"/>
      <c r="D69" s="524"/>
      <c r="E69" s="524"/>
      <c r="F69" s="524"/>
      <c r="G69" s="524"/>
      <c r="H69" s="524"/>
      <c r="I69" s="524"/>
      <c r="J69" s="524"/>
      <c r="K69" s="524"/>
      <c r="L69" s="516"/>
      <c r="M69" s="516"/>
      <c r="N69" s="516"/>
      <c r="O69" s="517"/>
      <c r="P69" s="6"/>
    </row>
    <row r="70" spans="2:16" ht="15.75" x14ac:dyDescent="0.25">
      <c r="B70" s="318"/>
      <c r="C70" s="525"/>
      <c r="D70" s="526"/>
      <c r="E70" s="526"/>
      <c r="F70" s="526"/>
      <c r="G70" s="526"/>
      <c r="H70" s="526"/>
      <c r="I70" s="526"/>
      <c r="J70" s="526"/>
      <c r="K70" s="526"/>
      <c r="L70" s="520"/>
      <c r="M70" s="520"/>
      <c r="N70" s="520"/>
      <c r="O70" s="521"/>
      <c r="P70" s="6"/>
    </row>
    <row r="71" spans="2:16" ht="4.5" customHeight="1" x14ac:dyDescent="0.25">
      <c r="B71" s="318"/>
      <c r="C71" s="322"/>
      <c r="D71" s="322"/>
      <c r="E71" s="322"/>
      <c r="F71" s="322"/>
      <c r="G71" s="322"/>
      <c r="H71" s="322"/>
      <c r="I71" s="322"/>
      <c r="J71" s="322"/>
      <c r="K71" s="322"/>
      <c r="L71" s="321"/>
      <c r="M71" s="321"/>
      <c r="N71" s="321"/>
      <c r="O71" s="321"/>
      <c r="P71" s="6"/>
    </row>
    <row r="72" spans="2:16" ht="15.75" customHeight="1" x14ac:dyDescent="0.25">
      <c r="B72" s="318"/>
      <c r="C72" s="16" t="s">
        <v>233</v>
      </c>
      <c r="D72" s="325"/>
      <c r="E72" s="325"/>
      <c r="F72" s="325"/>
      <c r="G72" s="325"/>
      <c r="H72" s="325"/>
      <c r="I72" s="325"/>
      <c r="J72" s="325"/>
      <c r="K72" s="325"/>
      <c r="L72" s="325"/>
      <c r="M72" s="325"/>
      <c r="N72" s="325"/>
      <c r="O72" s="325"/>
      <c r="P72" s="6"/>
    </row>
    <row r="73" spans="2:16" ht="15.75" x14ac:dyDescent="0.25">
      <c r="B73" s="318"/>
      <c r="C73" s="527"/>
      <c r="D73" s="528"/>
      <c r="E73" s="528"/>
      <c r="F73" s="528"/>
      <c r="G73" s="528"/>
      <c r="H73" s="528"/>
      <c r="I73" s="528"/>
      <c r="J73" s="528"/>
      <c r="K73" s="528"/>
      <c r="L73" s="528"/>
      <c r="M73" s="528"/>
      <c r="N73" s="528"/>
      <c r="O73" s="529"/>
      <c r="P73" s="6"/>
    </row>
    <row r="74" spans="2:16" ht="15.75" x14ac:dyDescent="0.25">
      <c r="B74" s="318"/>
      <c r="C74" s="530"/>
      <c r="D74" s="531"/>
      <c r="E74" s="531"/>
      <c r="F74" s="531"/>
      <c r="G74" s="531"/>
      <c r="H74" s="531"/>
      <c r="I74" s="531"/>
      <c r="J74" s="531"/>
      <c r="K74" s="531"/>
      <c r="L74" s="531"/>
      <c r="M74" s="531"/>
      <c r="N74" s="531"/>
      <c r="O74" s="532"/>
      <c r="P74" s="6"/>
    </row>
    <row r="75" spans="2:16" ht="15.75" x14ac:dyDescent="0.25">
      <c r="B75" s="318"/>
      <c r="C75" s="530"/>
      <c r="D75" s="531"/>
      <c r="E75" s="531"/>
      <c r="F75" s="531"/>
      <c r="G75" s="531"/>
      <c r="H75" s="531"/>
      <c r="I75" s="531"/>
      <c r="J75" s="531"/>
      <c r="K75" s="531"/>
      <c r="L75" s="531"/>
      <c r="M75" s="531"/>
      <c r="N75" s="531"/>
      <c r="O75" s="532"/>
      <c r="P75" s="6"/>
    </row>
    <row r="76" spans="2:16" ht="15.75" x14ac:dyDescent="0.25">
      <c r="B76" s="318"/>
      <c r="C76" s="533"/>
      <c r="D76" s="534"/>
      <c r="E76" s="534"/>
      <c r="F76" s="534"/>
      <c r="G76" s="534"/>
      <c r="H76" s="534"/>
      <c r="I76" s="534"/>
      <c r="J76" s="534"/>
      <c r="K76" s="534"/>
      <c r="L76" s="534"/>
      <c r="M76" s="534"/>
      <c r="N76" s="534"/>
      <c r="O76" s="535"/>
      <c r="P76" s="6"/>
    </row>
    <row r="77" spans="2:16" ht="4.5" customHeight="1" x14ac:dyDescent="0.25">
      <c r="B77" s="318"/>
      <c r="C77" s="340"/>
      <c r="D77" s="340"/>
      <c r="E77" s="340"/>
      <c r="F77" s="340"/>
      <c r="G77" s="340"/>
      <c r="H77" s="340"/>
      <c r="I77" s="340"/>
      <c r="J77" s="340"/>
      <c r="K77" s="340"/>
      <c r="L77" s="340"/>
      <c r="M77" s="340"/>
      <c r="N77" s="340"/>
      <c r="O77" s="340"/>
      <c r="P77" s="6"/>
    </row>
    <row r="78" spans="2:16" ht="15.75" customHeight="1" x14ac:dyDescent="0.25">
      <c r="B78" s="464"/>
      <c r="C78" s="16" t="s">
        <v>329</v>
      </c>
      <c r="D78" s="325"/>
      <c r="E78" s="325"/>
      <c r="F78" s="325"/>
      <c r="G78" s="325"/>
      <c r="H78" s="325"/>
      <c r="I78" s="325"/>
      <c r="J78" s="325"/>
      <c r="K78" s="325"/>
      <c r="L78" s="325"/>
      <c r="M78" s="325"/>
      <c r="N78" s="325"/>
      <c r="O78" s="325"/>
      <c r="P78" s="6"/>
    </row>
    <row r="79" spans="2:16" ht="15.75" x14ac:dyDescent="0.25">
      <c r="B79" s="464"/>
      <c r="C79" s="527"/>
      <c r="D79" s="528"/>
      <c r="E79" s="528"/>
      <c r="F79" s="528"/>
      <c r="G79" s="528"/>
      <c r="H79" s="528"/>
      <c r="I79" s="528"/>
      <c r="J79" s="528"/>
      <c r="K79" s="528"/>
      <c r="L79" s="528"/>
      <c r="M79" s="528"/>
      <c r="N79" s="528"/>
      <c r="O79" s="529"/>
      <c r="P79" s="6"/>
    </row>
    <row r="80" spans="2:16" ht="15.75" x14ac:dyDescent="0.25">
      <c r="B80" s="464"/>
      <c r="C80" s="530"/>
      <c r="D80" s="531"/>
      <c r="E80" s="531"/>
      <c r="F80" s="531"/>
      <c r="G80" s="531"/>
      <c r="H80" s="531"/>
      <c r="I80" s="531"/>
      <c r="J80" s="531"/>
      <c r="K80" s="531"/>
      <c r="L80" s="531"/>
      <c r="M80" s="531"/>
      <c r="N80" s="531"/>
      <c r="O80" s="532"/>
      <c r="P80" s="6"/>
    </row>
    <row r="81" spans="2:16" ht="15.75" x14ac:dyDescent="0.25">
      <c r="B81" s="464"/>
      <c r="C81" s="530"/>
      <c r="D81" s="531"/>
      <c r="E81" s="531"/>
      <c r="F81" s="531"/>
      <c r="G81" s="531"/>
      <c r="H81" s="531"/>
      <c r="I81" s="531"/>
      <c r="J81" s="531"/>
      <c r="K81" s="531"/>
      <c r="L81" s="531"/>
      <c r="M81" s="531"/>
      <c r="N81" s="531"/>
      <c r="O81" s="532"/>
      <c r="P81" s="6"/>
    </row>
    <row r="82" spans="2:16" ht="15.75" x14ac:dyDescent="0.25">
      <c r="B82" s="464"/>
      <c r="C82" s="533"/>
      <c r="D82" s="534"/>
      <c r="E82" s="534"/>
      <c r="F82" s="534"/>
      <c r="G82" s="534"/>
      <c r="H82" s="534"/>
      <c r="I82" s="534"/>
      <c r="J82" s="534"/>
      <c r="K82" s="534"/>
      <c r="L82" s="534"/>
      <c r="M82" s="534"/>
      <c r="N82" s="534"/>
      <c r="O82" s="535"/>
      <c r="P82" s="6"/>
    </row>
    <row r="83" spans="2:16" ht="4.5" customHeight="1" x14ac:dyDescent="0.25">
      <c r="B83" s="464"/>
      <c r="C83" s="465"/>
      <c r="D83" s="465"/>
      <c r="E83" s="465"/>
      <c r="F83" s="465"/>
      <c r="G83" s="465"/>
      <c r="H83" s="465"/>
      <c r="I83" s="465"/>
      <c r="J83" s="465"/>
      <c r="K83" s="465"/>
      <c r="L83" s="465"/>
      <c r="M83" s="465"/>
      <c r="N83" s="465"/>
      <c r="O83" s="465"/>
      <c r="P83" s="6"/>
    </row>
    <row r="84" spans="2:16" ht="15.75" x14ac:dyDescent="0.25">
      <c r="B84" s="318"/>
      <c r="C84" s="536" t="s">
        <v>231</v>
      </c>
      <c r="D84" s="536"/>
      <c r="E84" s="536"/>
      <c r="F84" s="536"/>
      <c r="G84" s="536"/>
      <c r="H84" s="536"/>
      <c r="I84" s="536"/>
      <c r="J84" s="536"/>
      <c r="K84" s="536"/>
      <c r="L84" s="536"/>
      <c r="M84" s="536"/>
      <c r="N84" s="536"/>
      <c r="O84" s="536"/>
      <c r="P84" s="6"/>
    </row>
    <row r="85" spans="2:16" ht="15.75" x14ac:dyDescent="0.25">
      <c r="B85" s="318"/>
      <c r="C85" s="537"/>
      <c r="D85" s="537"/>
      <c r="E85" s="537"/>
      <c r="F85" s="537"/>
      <c r="G85" s="537"/>
      <c r="H85" s="537"/>
      <c r="I85" s="537"/>
      <c r="J85" s="537"/>
      <c r="K85" s="537"/>
      <c r="L85" s="537"/>
      <c r="M85" s="537"/>
      <c r="N85" s="537"/>
      <c r="O85" s="537"/>
      <c r="P85" s="6"/>
    </row>
    <row r="86" spans="2:16" ht="15.75" x14ac:dyDescent="0.25">
      <c r="B86" s="318"/>
      <c r="C86" s="527"/>
      <c r="D86" s="528"/>
      <c r="E86" s="528"/>
      <c r="F86" s="528"/>
      <c r="G86" s="528"/>
      <c r="H86" s="528"/>
      <c r="I86" s="528"/>
      <c r="J86" s="528"/>
      <c r="K86" s="528"/>
      <c r="L86" s="528"/>
      <c r="M86" s="528"/>
      <c r="N86" s="528"/>
      <c r="O86" s="529"/>
      <c r="P86" s="6"/>
    </row>
    <row r="87" spans="2:16" ht="15.75" x14ac:dyDescent="0.25">
      <c r="B87" s="318"/>
      <c r="C87" s="530"/>
      <c r="D87" s="531"/>
      <c r="E87" s="531"/>
      <c r="F87" s="531"/>
      <c r="G87" s="531"/>
      <c r="H87" s="531"/>
      <c r="I87" s="531"/>
      <c r="J87" s="531"/>
      <c r="K87" s="531"/>
      <c r="L87" s="531"/>
      <c r="M87" s="531"/>
      <c r="N87" s="531"/>
      <c r="O87" s="532"/>
      <c r="P87" s="6"/>
    </row>
    <row r="88" spans="2:16" ht="15.75" x14ac:dyDescent="0.25">
      <c r="B88" s="318"/>
      <c r="C88" s="530"/>
      <c r="D88" s="531"/>
      <c r="E88" s="531"/>
      <c r="F88" s="531"/>
      <c r="G88" s="531"/>
      <c r="H88" s="531"/>
      <c r="I88" s="531"/>
      <c r="J88" s="531"/>
      <c r="K88" s="531"/>
      <c r="L88" s="531"/>
      <c r="M88" s="531"/>
      <c r="N88" s="531"/>
      <c r="O88" s="532"/>
      <c r="P88" s="6"/>
    </row>
    <row r="89" spans="2:16" ht="15.75" x14ac:dyDescent="0.25">
      <c r="B89" s="318"/>
      <c r="C89" s="533"/>
      <c r="D89" s="534"/>
      <c r="E89" s="534"/>
      <c r="F89" s="534"/>
      <c r="G89" s="534"/>
      <c r="H89" s="534"/>
      <c r="I89" s="534"/>
      <c r="J89" s="534"/>
      <c r="K89" s="534"/>
      <c r="L89" s="534"/>
      <c r="M89" s="534"/>
      <c r="N89" s="534"/>
      <c r="O89" s="535"/>
      <c r="P89" s="6"/>
    </row>
    <row r="90" spans="2:16" ht="4.5" customHeight="1" x14ac:dyDescent="0.25">
      <c r="B90" s="318"/>
      <c r="C90" s="340"/>
      <c r="D90" s="340"/>
      <c r="E90" s="340"/>
      <c r="F90" s="340"/>
      <c r="G90" s="340"/>
      <c r="H90" s="340"/>
      <c r="I90" s="340"/>
      <c r="J90" s="340"/>
      <c r="K90" s="340"/>
      <c r="L90" s="340"/>
      <c r="M90" s="340"/>
      <c r="N90" s="340"/>
      <c r="O90" s="340"/>
      <c r="P90" s="6"/>
    </row>
    <row r="91" spans="2:16" ht="15.75" x14ac:dyDescent="0.25">
      <c r="B91" s="318"/>
      <c r="C91" s="536" t="s">
        <v>234</v>
      </c>
      <c r="D91" s="536"/>
      <c r="E91" s="536"/>
      <c r="F91" s="536"/>
      <c r="G91" s="536"/>
      <c r="H91" s="536"/>
      <c r="I91" s="536"/>
      <c r="J91" s="536"/>
      <c r="K91" s="536"/>
      <c r="L91" s="536"/>
      <c r="M91" s="536"/>
      <c r="N91" s="536"/>
      <c r="O91" s="536"/>
      <c r="P91" s="6"/>
    </row>
    <row r="92" spans="2:16" ht="15.75" x14ac:dyDescent="0.25">
      <c r="B92" s="318"/>
      <c r="C92" s="537"/>
      <c r="D92" s="537"/>
      <c r="E92" s="537"/>
      <c r="F92" s="537"/>
      <c r="G92" s="537"/>
      <c r="H92" s="537"/>
      <c r="I92" s="537"/>
      <c r="J92" s="537"/>
      <c r="K92" s="537"/>
      <c r="L92" s="537"/>
      <c r="M92" s="537"/>
      <c r="N92" s="537"/>
      <c r="O92" s="537"/>
      <c r="P92" s="6"/>
    </row>
    <row r="93" spans="2:16" ht="15.75" x14ac:dyDescent="0.25">
      <c r="B93" s="318"/>
      <c r="C93" s="527"/>
      <c r="D93" s="528"/>
      <c r="E93" s="528"/>
      <c r="F93" s="528"/>
      <c r="G93" s="528"/>
      <c r="H93" s="528"/>
      <c r="I93" s="528"/>
      <c r="J93" s="528"/>
      <c r="K93" s="528"/>
      <c r="L93" s="528"/>
      <c r="M93" s="528"/>
      <c r="N93" s="528"/>
      <c r="O93" s="529"/>
      <c r="P93" s="6"/>
    </row>
    <row r="94" spans="2:16" ht="15.75" x14ac:dyDescent="0.25">
      <c r="B94" s="318"/>
      <c r="C94" s="530"/>
      <c r="D94" s="531"/>
      <c r="E94" s="531"/>
      <c r="F94" s="531"/>
      <c r="G94" s="531"/>
      <c r="H94" s="531"/>
      <c r="I94" s="531"/>
      <c r="J94" s="531"/>
      <c r="K94" s="531"/>
      <c r="L94" s="531"/>
      <c r="M94" s="531"/>
      <c r="N94" s="531"/>
      <c r="O94" s="532"/>
      <c r="P94" s="6"/>
    </row>
    <row r="95" spans="2:16" ht="15.75" x14ac:dyDescent="0.25">
      <c r="B95" s="318"/>
      <c r="C95" s="530"/>
      <c r="D95" s="531"/>
      <c r="E95" s="531"/>
      <c r="F95" s="531"/>
      <c r="G95" s="531"/>
      <c r="H95" s="531"/>
      <c r="I95" s="531"/>
      <c r="J95" s="531"/>
      <c r="K95" s="531"/>
      <c r="L95" s="531"/>
      <c r="M95" s="531"/>
      <c r="N95" s="531"/>
      <c r="O95" s="532"/>
      <c r="P95" s="6"/>
    </row>
    <row r="96" spans="2:16" ht="15.75" customHeight="1" x14ac:dyDescent="0.25">
      <c r="B96" s="318"/>
      <c r="C96" s="533"/>
      <c r="D96" s="534"/>
      <c r="E96" s="534"/>
      <c r="F96" s="534"/>
      <c r="G96" s="534"/>
      <c r="H96" s="534"/>
      <c r="I96" s="534"/>
      <c r="J96" s="534"/>
      <c r="K96" s="534"/>
      <c r="L96" s="534"/>
      <c r="M96" s="534"/>
      <c r="N96" s="534"/>
      <c r="O96" s="535"/>
      <c r="P96" s="6"/>
    </row>
    <row r="97" spans="2:18" ht="5.0999999999999996" customHeight="1" x14ac:dyDescent="0.25">
      <c r="B97" s="318"/>
      <c r="C97" s="340"/>
      <c r="D97" s="340"/>
      <c r="E97" s="340"/>
      <c r="F97" s="340"/>
      <c r="G97" s="340"/>
      <c r="H97" s="340"/>
      <c r="I97" s="340"/>
      <c r="J97" s="340"/>
      <c r="K97" s="340"/>
      <c r="L97" s="340"/>
      <c r="M97" s="340"/>
      <c r="N97" s="340"/>
      <c r="O97" s="340"/>
      <c r="P97" s="6"/>
    </row>
    <row r="98" spans="2:18" ht="15.75" x14ac:dyDescent="0.25">
      <c r="B98" s="318"/>
      <c r="C98" s="16" t="s">
        <v>323</v>
      </c>
      <c r="D98" s="162"/>
      <c r="E98" s="162"/>
      <c r="F98" s="162"/>
      <c r="G98" s="162"/>
      <c r="H98" s="162"/>
      <c r="I98" s="162"/>
      <c r="J98" s="162"/>
      <c r="K98" s="22"/>
      <c r="L98" s="319"/>
      <c r="M98" s="5"/>
      <c r="N98" s="5"/>
      <c r="O98" s="5"/>
      <c r="P98" s="6"/>
    </row>
    <row r="99" spans="2:18" ht="15.75" x14ac:dyDescent="0.25">
      <c r="B99" s="318"/>
      <c r="C99" s="510"/>
      <c r="D99" s="522"/>
      <c r="E99" s="522"/>
      <c r="F99" s="522"/>
      <c r="G99" s="522"/>
      <c r="H99" s="522"/>
      <c r="I99" s="522"/>
      <c r="J99" s="522"/>
      <c r="K99" s="522"/>
      <c r="L99" s="512"/>
      <c r="M99" s="512"/>
      <c r="N99" s="512"/>
      <c r="O99" s="513"/>
      <c r="P99" s="6"/>
    </row>
    <row r="100" spans="2:18" ht="15.75" x14ac:dyDescent="0.25">
      <c r="B100" s="318"/>
      <c r="C100" s="523"/>
      <c r="D100" s="524"/>
      <c r="E100" s="524"/>
      <c r="F100" s="524"/>
      <c r="G100" s="524"/>
      <c r="H100" s="524"/>
      <c r="I100" s="524"/>
      <c r="J100" s="524"/>
      <c r="K100" s="524"/>
      <c r="L100" s="516"/>
      <c r="M100" s="516"/>
      <c r="N100" s="516"/>
      <c r="O100" s="517"/>
      <c r="P100" s="6"/>
    </row>
    <row r="101" spans="2:18" ht="15.75" x14ac:dyDescent="0.25">
      <c r="B101" s="318"/>
      <c r="C101" s="523"/>
      <c r="D101" s="524"/>
      <c r="E101" s="524"/>
      <c r="F101" s="524"/>
      <c r="G101" s="524"/>
      <c r="H101" s="524"/>
      <c r="I101" s="524"/>
      <c r="J101" s="524"/>
      <c r="K101" s="524"/>
      <c r="L101" s="516"/>
      <c r="M101" s="516"/>
      <c r="N101" s="516"/>
      <c r="O101" s="517"/>
      <c r="P101" s="6"/>
    </row>
    <row r="102" spans="2:18" ht="15.75" x14ac:dyDescent="0.25">
      <c r="B102" s="318"/>
      <c r="C102" s="525"/>
      <c r="D102" s="526"/>
      <c r="E102" s="526"/>
      <c r="F102" s="526"/>
      <c r="G102" s="526"/>
      <c r="H102" s="526"/>
      <c r="I102" s="526"/>
      <c r="J102" s="526"/>
      <c r="K102" s="526"/>
      <c r="L102" s="520"/>
      <c r="M102" s="520"/>
      <c r="N102" s="520"/>
      <c r="O102" s="521"/>
      <c r="P102" s="6"/>
    </row>
    <row r="103" spans="2:18" ht="5.0999999999999996" customHeight="1" x14ac:dyDescent="0.25">
      <c r="B103" s="318"/>
      <c r="C103" s="80"/>
      <c r="D103" s="80"/>
      <c r="E103" s="80"/>
      <c r="F103" s="80"/>
      <c r="G103" s="80"/>
      <c r="H103" s="80"/>
      <c r="I103" s="80"/>
      <c r="J103" s="80"/>
      <c r="K103" s="5"/>
      <c r="L103" s="319"/>
      <c r="M103" s="5"/>
      <c r="N103" s="5"/>
      <c r="O103" s="5"/>
      <c r="P103" s="6"/>
    </row>
    <row r="104" spans="2:18" ht="16.5" thickBot="1" x14ac:dyDescent="0.3">
      <c r="B104" s="8"/>
      <c r="C104" s="9"/>
      <c r="D104" s="9"/>
      <c r="E104" s="81"/>
      <c r="F104" s="81"/>
      <c r="G104" s="81"/>
      <c r="H104" s="82"/>
      <c r="I104" s="83"/>
      <c r="J104" s="83"/>
      <c r="K104" s="9"/>
      <c r="L104" s="9"/>
      <c r="M104" s="9"/>
      <c r="N104" s="9"/>
      <c r="O104" s="9"/>
      <c r="P104" s="10"/>
    </row>
    <row r="105" spans="2:18" ht="15.75" thickBot="1" x14ac:dyDescent="0.3"/>
    <row r="106" spans="2:18" x14ac:dyDescent="0.25">
      <c r="B106" s="40" t="str">
        <f>"Version " &amp; Version</f>
        <v>Version FINAL 03/31/2017</v>
      </c>
      <c r="C106" s="36"/>
      <c r="D106" s="36"/>
      <c r="E106" s="3"/>
      <c r="F106" s="3"/>
      <c r="G106" s="3"/>
      <c r="H106" s="3"/>
      <c r="I106" s="3"/>
      <c r="J106" s="3"/>
      <c r="K106" s="3"/>
      <c r="L106" s="3"/>
      <c r="M106" s="3"/>
      <c r="N106" s="3"/>
      <c r="O106" s="3"/>
      <c r="P106" s="34"/>
    </row>
    <row r="107" spans="2:18" ht="15.75" x14ac:dyDescent="0.25">
      <c r="B107" s="487" t="s">
        <v>256</v>
      </c>
      <c r="C107" s="488"/>
      <c r="D107" s="488"/>
      <c r="E107" s="488"/>
      <c r="F107" s="488"/>
      <c r="G107" s="488"/>
      <c r="H107" s="488"/>
      <c r="I107" s="488"/>
      <c r="J107" s="488"/>
      <c r="K107" s="488"/>
      <c r="L107" s="488"/>
      <c r="M107" s="488"/>
      <c r="N107" s="488"/>
      <c r="O107" s="488"/>
      <c r="P107" s="489"/>
    </row>
    <row r="108" spans="2:18" ht="15.75" x14ac:dyDescent="0.25">
      <c r="B108" s="487" t="s">
        <v>109</v>
      </c>
      <c r="C108" s="488"/>
      <c r="D108" s="488"/>
      <c r="E108" s="488"/>
      <c r="F108" s="488"/>
      <c r="G108" s="488"/>
      <c r="H108" s="488"/>
      <c r="I108" s="488"/>
      <c r="J108" s="488"/>
      <c r="K108" s="488"/>
      <c r="L108" s="488"/>
      <c r="M108" s="488"/>
      <c r="N108" s="488"/>
      <c r="O108" s="488"/>
      <c r="P108" s="489"/>
    </row>
    <row r="109" spans="2:18" ht="15.75" x14ac:dyDescent="0.25">
      <c r="B109" s="318"/>
      <c r="C109" s="319"/>
      <c r="D109" s="319"/>
      <c r="E109" s="16"/>
      <c r="F109" s="16"/>
      <c r="G109" s="16"/>
      <c r="H109" s="16"/>
      <c r="I109" s="16"/>
      <c r="J109" s="16"/>
      <c r="K109" s="16"/>
      <c r="L109" s="16"/>
      <c r="M109" s="16"/>
      <c r="N109" s="16"/>
      <c r="O109" s="16"/>
      <c r="P109" s="320"/>
      <c r="R109" s="37"/>
    </row>
    <row r="110" spans="2:18" ht="48" customHeight="1" x14ac:dyDescent="0.25">
      <c r="B110" s="318"/>
      <c r="C110" s="16" t="s">
        <v>56</v>
      </c>
      <c r="D110" s="319"/>
      <c r="E110" s="5"/>
      <c r="F110" s="5"/>
      <c r="G110" s="716" t="s">
        <v>341</v>
      </c>
      <c r="H110" s="716"/>
      <c r="I110" s="716"/>
      <c r="J110" s="716"/>
      <c r="K110" s="716"/>
      <c r="L110" s="716"/>
      <c r="M110" s="716"/>
      <c r="N110" s="716"/>
      <c r="O110" s="716"/>
      <c r="P110" s="320"/>
      <c r="Q110" s="37"/>
    </row>
    <row r="111" spans="2:18" ht="15.75" x14ac:dyDescent="0.25">
      <c r="B111" s="318"/>
      <c r="C111" s="16"/>
      <c r="D111" s="319"/>
      <c r="E111" s="5"/>
      <c r="F111" s="16"/>
      <c r="G111" s="16"/>
      <c r="H111" s="16"/>
      <c r="I111" s="16"/>
      <c r="J111" s="16"/>
      <c r="K111" s="16"/>
      <c r="L111" s="16"/>
      <c r="M111" s="16"/>
      <c r="N111" s="16"/>
      <c r="O111" s="5"/>
      <c r="P111" s="320"/>
    </row>
    <row r="112" spans="2:18" ht="15.75" x14ac:dyDescent="0.25">
      <c r="B112" s="318"/>
      <c r="C112" s="16" t="s">
        <v>157</v>
      </c>
      <c r="D112" s="319"/>
      <c r="E112" s="5"/>
      <c r="F112" s="5"/>
      <c r="G112" s="509" t="s">
        <v>340</v>
      </c>
      <c r="H112" s="509"/>
      <c r="I112" s="509"/>
      <c r="J112" s="509"/>
      <c r="K112" s="509"/>
      <c r="L112" s="509"/>
      <c r="M112" s="509"/>
      <c r="N112" s="509"/>
      <c r="O112" s="509"/>
      <c r="P112" s="320"/>
    </row>
    <row r="113" spans="2:17" ht="15.75" x14ac:dyDescent="0.25">
      <c r="B113" s="318"/>
      <c r="C113" s="159"/>
      <c r="D113" s="159"/>
      <c r="E113" s="159"/>
      <c r="F113" s="159"/>
      <c r="G113" s="159"/>
      <c r="H113" s="159"/>
      <c r="I113" s="159"/>
      <c r="J113" s="159"/>
      <c r="K113" s="159"/>
      <c r="L113" s="159"/>
      <c r="M113" s="159"/>
      <c r="N113" s="159"/>
      <c r="O113" s="159"/>
      <c r="P113" s="320"/>
    </row>
    <row r="114" spans="2:17" ht="15.75" x14ac:dyDescent="0.25">
      <c r="B114" s="318"/>
      <c r="C114" s="15" t="s">
        <v>100</v>
      </c>
      <c r="D114" s="15"/>
      <c r="E114" s="15"/>
      <c r="F114" s="15"/>
      <c r="G114" s="15"/>
      <c r="H114" s="15"/>
      <c r="I114" s="15"/>
      <c r="J114" s="15"/>
      <c r="K114" s="5"/>
      <c r="L114" s="15"/>
      <c r="M114" s="298">
        <v>1000</v>
      </c>
      <c r="N114" s="15"/>
      <c r="O114" s="15"/>
      <c r="P114" s="320"/>
    </row>
    <row r="115" spans="2:17" ht="15.75" x14ac:dyDescent="0.25">
      <c r="B115" s="318"/>
      <c r="C115" s="15"/>
      <c r="D115" s="15"/>
      <c r="E115" s="15"/>
      <c r="F115" s="15"/>
      <c r="G115" s="15"/>
      <c r="H115" s="15"/>
      <c r="I115" s="15"/>
      <c r="J115" s="15"/>
      <c r="K115" s="15"/>
      <c r="L115" s="15"/>
      <c r="M115" s="15"/>
      <c r="N115" s="15"/>
      <c r="O115" s="15"/>
      <c r="P115" s="320"/>
    </row>
    <row r="116" spans="2:17" ht="15.75" x14ac:dyDescent="0.25">
      <c r="B116" s="318"/>
      <c r="C116" s="541" t="s">
        <v>257</v>
      </c>
      <c r="D116" s="542"/>
      <c r="E116" s="542"/>
      <c r="F116" s="542"/>
      <c r="G116" s="542"/>
      <c r="H116" s="542"/>
      <c r="I116" s="542"/>
      <c r="J116" s="542"/>
      <c r="K116" s="542"/>
      <c r="L116" s="542"/>
      <c r="M116" s="542"/>
      <c r="N116" s="542"/>
      <c r="O116" s="543"/>
      <c r="P116" s="320"/>
    </row>
    <row r="117" spans="2:17" ht="6" customHeight="1" x14ac:dyDescent="0.25">
      <c r="B117" s="318"/>
      <c r="C117" s="187"/>
      <c r="D117" s="15"/>
      <c r="E117" s="15"/>
      <c r="F117" s="15"/>
      <c r="G117" s="15"/>
      <c r="H117" s="15"/>
      <c r="I117" s="15"/>
      <c r="J117" s="15"/>
      <c r="K117" s="15"/>
      <c r="L117" s="15"/>
      <c r="M117" s="15"/>
      <c r="N117" s="15"/>
      <c r="O117" s="188"/>
      <c r="P117" s="320"/>
    </row>
    <row r="118" spans="2:17" ht="15.75" x14ac:dyDescent="0.25">
      <c r="B118" s="318"/>
      <c r="C118" s="187"/>
      <c r="D118" s="15" t="s">
        <v>101</v>
      </c>
      <c r="E118" s="15"/>
      <c r="F118" s="15"/>
      <c r="G118" s="15"/>
      <c r="H118" s="15"/>
      <c r="I118" s="15"/>
      <c r="J118" s="15"/>
      <c r="K118" s="15"/>
      <c r="L118" s="15"/>
      <c r="M118" s="15"/>
      <c r="N118" s="15"/>
      <c r="O118" s="188"/>
      <c r="P118" s="320"/>
    </row>
    <row r="119" spans="2:17" ht="4.5" customHeight="1" x14ac:dyDescent="0.25">
      <c r="B119" s="318"/>
      <c r="C119" s="187"/>
      <c r="D119" s="15"/>
      <c r="E119" s="15"/>
      <c r="F119" s="15"/>
      <c r="G119" s="15"/>
      <c r="H119" s="15"/>
      <c r="I119" s="15"/>
      <c r="J119" s="15"/>
      <c r="K119" s="15"/>
      <c r="L119" s="15"/>
      <c r="M119" s="15"/>
      <c r="N119" s="15"/>
      <c r="O119" s="188"/>
      <c r="P119" s="320"/>
    </row>
    <row r="120" spans="2:17" ht="15.75" x14ac:dyDescent="0.25">
      <c r="B120" s="318"/>
      <c r="C120" s="189"/>
      <c r="D120" s="184"/>
      <c r="E120" s="544"/>
      <c r="F120" s="544"/>
      <c r="G120" s="544"/>
      <c r="H120" s="544"/>
      <c r="I120" s="544"/>
      <c r="J120" s="544"/>
      <c r="K120" s="544"/>
      <c r="L120" s="544"/>
      <c r="M120" s="544"/>
      <c r="N120" s="544"/>
      <c r="O120" s="190"/>
      <c r="P120" s="320"/>
    </row>
    <row r="121" spans="2:17" ht="4.5" customHeight="1" x14ac:dyDescent="0.25">
      <c r="B121" s="318"/>
      <c r="C121" s="187"/>
      <c r="D121" s="15"/>
      <c r="E121" s="15"/>
      <c r="F121" s="15"/>
      <c r="G121" s="15"/>
      <c r="H121" s="15"/>
      <c r="I121" s="15"/>
      <c r="J121" s="15"/>
      <c r="K121" s="15"/>
      <c r="L121" s="15"/>
      <c r="M121" s="15"/>
      <c r="N121" s="15"/>
      <c r="O121" s="188"/>
      <c r="P121" s="320"/>
    </row>
    <row r="122" spans="2:17" ht="15.75" x14ac:dyDescent="0.25">
      <c r="B122" s="318"/>
      <c r="C122" s="70"/>
      <c r="D122" s="319"/>
      <c r="E122" s="319" t="s">
        <v>103</v>
      </c>
      <c r="F122" s="319"/>
      <c r="G122" s="5"/>
      <c r="H122" s="319"/>
      <c r="I122" s="545" t="s">
        <v>41</v>
      </c>
      <c r="J122" s="545"/>
      <c r="K122" s="545"/>
      <c r="L122" s="545"/>
      <c r="M122" s="545"/>
      <c r="N122" s="319"/>
      <c r="O122" s="192"/>
      <c r="P122" s="320"/>
    </row>
    <row r="123" spans="2:17" ht="15.75" customHeight="1" x14ac:dyDescent="0.25">
      <c r="B123" s="318"/>
      <c r="C123" s="277" t="s">
        <v>97</v>
      </c>
      <c r="D123" s="319"/>
      <c r="E123" s="185" t="s">
        <v>104</v>
      </c>
      <c r="F123" s="15"/>
      <c r="G123" s="185" t="s">
        <v>107</v>
      </c>
      <c r="H123" s="15"/>
      <c r="I123" s="343"/>
      <c r="J123" s="343"/>
      <c r="K123" s="343"/>
      <c r="L123" s="343"/>
      <c r="M123" s="546" t="s">
        <v>236</v>
      </c>
      <c r="N123" s="15"/>
      <c r="O123" s="193" t="s">
        <v>106</v>
      </c>
      <c r="P123" s="320"/>
    </row>
    <row r="124" spans="2:17" ht="15.75" customHeight="1" x14ac:dyDescent="0.25">
      <c r="B124" s="318"/>
      <c r="C124" s="278" t="s">
        <v>98</v>
      </c>
      <c r="D124" s="319"/>
      <c r="E124" s="186" t="s">
        <v>105</v>
      </c>
      <c r="F124" s="71"/>
      <c r="G124" s="186" t="s">
        <v>15</v>
      </c>
      <c r="H124" s="71"/>
      <c r="I124" s="168" t="s">
        <v>9</v>
      </c>
      <c r="J124" s="341"/>
      <c r="K124" s="168" t="s">
        <v>10</v>
      </c>
      <c r="L124" s="5"/>
      <c r="M124" s="547"/>
      <c r="N124" s="15"/>
      <c r="O124" s="194" t="s">
        <v>139</v>
      </c>
      <c r="P124" s="320"/>
    </row>
    <row r="125" spans="2:17" ht="7.5" customHeight="1" x14ac:dyDescent="0.25">
      <c r="B125" s="318"/>
      <c r="C125" s="199"/>
      <c r="D125" s="319"/>
      <c r="E125" s="343"/>
      <c r="F125" s="71"/>
      <c r="G125" s="159"/>
      <c r="H125" s="71"/>
      <c r="I125" s="15"/>
      <c r="J125" s="15"/>
      <c r="K125" s="15"/>
      <c r="L125" s="5"/>
      <c r="M125" s="5"/>
      <c r="N125" s="15"/>
      <c r="O125" s="196"/>
      <c r="P125" s="320"/>
    </row>
    <row r="126" spans="2:17" ht="15.75" x14ac:dyDescent="0.25">
      <c r="B126" s="318"/>
      <c r="C126" s="279">
        <v>1</v>
      </c>
      <c r="D126" s="319"/>
      <c r="E126" s="197"/>
      <c r="F126" s="15"/>
      <c r="G126" s="198"/>
      <c r="H126" s="15"/>
      <c r="I126" s="177"/>
      <c r="J126" s="72"/>
      <c r="K126" s="177"/>
      <c r="L126" s="5"/>
      <c r="M126" s="177"/>
      <c r="N126" s="73"/>
      <c r="O126" s="188" t="s">
        <v>50</v>
      </c>
      <c r="P126" s="320"/>
      <c r="Q126" s="37"/>
    </row>
    <row r="127" spans="2:17" ht="15.75" x14ac:dyDescent="0.25">
      <c r="B127" s="318"/>
      <c r="C127" s="279">
        <v>2</v>
      </c>
      <c r="D127" s="319"/>
      <c r="E127" s="197"/>
      <c r="F127" s="15"/>
      <c r="G127" s="198"/>
      <c r="H127" s="15"/>
      <c r="I127" s="177"/>
      <c r="J127" s="72"/>
      <c r="K127" s="177"/>
      <c r="L127" s="5"/>
      <c r="M127" s="177"/>
      <c r="N127" s="73"/>
      <c r="O127" s="188" t="s">
        <v>51</v>
      </c>
      <c r="P127" s="320"/>
      <c r="Q127" s="37"/>
    </row>
    <row r="128" spans="2:17" ht="15.75" x14ac:dyDescent="0.25">
      <c r="B128" s="318"/>
      <c r="C128" s="279">
        <v>3</v>
      </c>
      <c r="D128" s="319"/>
      <c r="E128" s="197"/>
      <c r="F128" s="18"/>
      <c r="G128" s="198"/>
      <c r="H128" s="18"/>
      <c r="I128" s="177"/>
      <c r="J128" s="74"/>
      <c r="K128" s="177"/>
      <c r="L128" s="5"/>
      <c r="M128" s="177"/>
      <c r="N128" s="73"/>
      <c r="O128" s="191" t="s">
        <v>52</v>
      </c>
      <c r="P128" s="320"/>
      <c r="Q128" s="37"/>
    </row>
    <row r="129" spans="2:17" ht="15.75" x14ac:dyDescent="0.25">
      <c r="B129" s="318"/>
      <c r="C129" s="279">
        <v>4</v>
      </c>
      <c r="D129" s="319"/>
      <c r="E129" s="197"/>
      <c r="F129" s="18"/>
      <c r="G129" s="198"/>
      <c r="H129" s="18"/>
      <c r="I129" s="177"/>
      <c r="J129" s="74"/>
      <c r="K129" s="177"/>
      <c r="L129" s="5"/>
      <c r="M129" s="177"/>
      <c r="N129" s="73"/>
      <c r="O129" s="191" t="s">
        <v>53</v>
      </c>
      <c r="P129" s="320"/>
      <c r="Q129" s="37"/>
    </row>
    <row r="130" spans="2:17" ht="15.75" x14ac:dyDescent="0.25">
      <c r="B130" s="318"/>
      <c r="C130" s="279">
        <v>5</v>
      </c>
      <c r="D130" s="319"/>
      <c r="E130" s="197"/>
      <c r="F130" s="18"/>
      <c r="G130" s="198"/>
      <c r="H130" s="18"/>
      <c r="I130" s="177"/>
      <c r="J130" s="74"/>
      <c r="K130" s="177"/>
      <c r="L130" s="5"/>
      <c r="M130" s="177"/>
      <c r="N130" s="73"/>
      <c r="O130" s="191" t="s">
        <v>54</v>
      </c>
      <c r="P130" s="320"/>
      <c r="Q130" s="37"/>
    </row>
    <row r="131" spans="2:17" ht="15.75" x14ac:dyDescent="0.25">
      <c r="B131" s="318"/>
      <c r="C131" s="280" t="s">
        <v>102</v>
      </c>
      <c r="D131" s="319"/>
      <c r="E131" s="197"/>
      <c r="F131" s="15"/>
      <c r="G131" s="198"/>
      <c r="H131" s="15"/>
      <c r="I131" s="177"/>
      <c r="J131" s="74"/>
      <c r="K131" s="177"/>
      <c r="L131" s="5"/>
      <c r="M131" s="177"/>
      <c r="N131" s="15"/>
      <c r="O131" s="191" t="s">
        <v>202</v>
      </c>
      <c r="P131" s="320"/>
      <c r="Q131" s="37"/>
    </row>
    <row r="132" spans="2:17" ht="15.75" x14ac:dyDescent="0.25">
      <c r="B132" s="318"/>
      <c r="C132" s="199"/>
      <c r="D132" s="319"/>
      <c r="E132" s="15"/>
      <c r="F132" s="15"/>
      <c r="G132" s="15"/>
      <c r="H132" s="15"/>
      <c r="I132" s="15"/>
      <c r="J132" s="15"/>
      <c r="K132" s="15"/>
      <c r="L132" s="15"/>
      <c r="M132" s="15"/>
      <c r="N132" s="15"/>
      <c r="O132" s="188"/>
      <c r="P132" s="320"/>
      <c r="Q132" s="37"/>
    </row>
    <row r="133" spans="2:17" ht="15.75" x14ac:dyDescent="0.25">
      <c r="B133" s="318"/>
      <c r="C133" s="199"/>
      <c r="D133" s="343"/>
      <c r="E133" s="343"/>
      <c r="F133" s="343"/>
      <c r="G133" s="178" t="s">
        <v>108</v>
      </c>
      <c r="H133" s="179"/>
      <c r="I133" s="180"/>
      <c r="J133" s="180"/>
      <c r="K133" s="324">
        <f>IF(M131="Yes",0,COUNTIF(E127:E131,"Yes"))</f>
        <v>0</v>
      </c>
      <c r="L133" s="15"/>
      <c r="M133" s="15"/>
      <c r="N133" s="15"/>
      <c r="O133" s="188"/>
      <c r="P133" s="320"/>
      <c r="Q133" s="37"/>
    </row>
    <row r="134" spans="2:17" ht="15.75" x14ac:dyDescent="0.25">
      <c r="B134" s="318"/>
      <c r="C134" s="200"/>
      <c r="D134" s="35"/>
      <c r="E134" s="68"/>
      <c r="F134" s="68"/>
      <c r="G134" s="68"/>
      <c r="H134" s="68"/>
      <c r="I134" s="68"/>
      <c r="J134" s="68"/>
      <c r="K134" s="68"/>
      <c r="L134" s="68"/>
      <c r="M134" s="68"/>
      <c r="N134" s="68"/>
      <c r="O134" s="75"/>
      <c r="P134" s="320"/>
      <c r="Q134" s="37"/>
    </row>
    <row r="135" spans="2:17" ht="15.75" x14ac:dyDescent="0.25">
      <c r="B135" s="318"/>
      <c r="C135" s="158"/>
      <c r="D135" s="319"/>
      <c r="E135" s="15"/>
      <c r="F135" s="15"/>
      <c r="G135" s="15"/>
      <c r="H135" s="15"/>
      <c r="I135" s="15"/>
      <c r="J135" s="15"/>
      <c r="K135" s="15"/>
      <c r="L135" s="15"/>
      <c r="M135" s="15"/>
      <c r="N135" s="15"/>
      <c r="O135" s="15"/>
      <c r="P135" s="320"/>
      <c r="Q135" s="37"/>
    </row>
    <row r="136" spans="2:17" ht="15.75" x14ac:dyDescent="0.25">
      <c r="B136" s="318"/>
      <c r="C136" s="158"/>
      <c r="D136" s="319"/>
      <c r="E136" s="15"/>
      <c r="F136" s="15"/>
      <c r="G136" s="15"/>
      <c r="H136" s="15"/>
      <c r="I136" s="15"/>
      <c r="J136" s="15"/>
      <c r="K136" s="15"/>
      <c r="L136" s="15"/>
      <c r="M136" s="15"/>
      <c r="N136" s="15"/>
      <c r="O136" s="15"/>
      <c r="P136" s="320"/>
      <c r="Q136" s="37"/>
    </row>
    <row r="137" spans="2:17" ht="20.100000000000001" customHeight="1" x14ac:dyDescent="0.25">
      <c r="B137" s="318"/>
      <c r="C137" s="158" t="s">
        <v>111</v>
      </c>
      <c r="D137" s="319"/>
      <c r="E137" s="15"/>
      <c r="F137" s="15"/>
      <c r="G137" s="15"/>
      <c r="H137" s="15"/>
      <c r="I137" s="15"/>
      <c r="J137" s="15"/>
      <c r="K137" s="343"/>
      <c r="L137" s="15"/>
      <c r="M137" s="15"/>
      <c r="N137" s="15"/>
      <c r="O137" s="181">
        <f>IF(M114*375&lt;=7500,7500,IF(M114*375&gt;100000,100000,M114*375))</f>
        <v>100000</v>
      </c>
      <c r="P137" s="320"/>
      <c r="Q137" s="37"/>
    </row>
    <row r="138" spans="2:17" ht="20.100000000000001" customHeight="1" x14ac:dyDescent="0.25">
      <c r="B138" s="318"/>
      <c r="C138" s="201" t="s">
        <v>110</v>
      </c>
      <c r="D138" s="35"/>
      <c r="E138" s="68"/>
      <c r="F138" s="68"/>
      <c r="G138" s="68"/>
      <c r="H138" s="68"/>
      <c r="I138" s="68"/>
      <c r="J138" s="15"/>
      <c r="K138" s="15"/>
      <c r="L138" s="15"/>
      <c r="M138" s="15"/>
      <c r="N138" s="15"/>
      <c r="O138" s="182">
        <f>IF(M114&lt;100,K133*10000,K133*25000)</f>
        <v>0</v>
      </c>
      <c r="P138" s="320"/>
      <c r="Q138" s="37"/>
    </row>
    <row r="139" spans="2:17" ht="20.100000000000001" customHeight="1" x14ac:dyDescent="0.25">
      <c r="B139" s="318"/>
      <c r="C139" s="158" t="s">
        <v>112</v>
      </c>
      <c r="D139" s="319"/>
      <c r="E139" s="15"/>
      <c r="F139" s="15"/>
      <c r="G139" s="15"/>
      <c r="H139" s="15"/>
      <c r="I139" s="15"/>
      <c r="J139" s="15"/>
      <c r="K139" s="15"/>
      <c r="L139" s="15"/>
      <c r="M139" s="15"/>
      <c r="N139" s="15"/>
      <c r="O139" s="183">
        <f>SUM(O137:O138)</f>
        <v>100000</v>
      </c>
      <c r="P139" s="320"/>
      <c r="Q139" s="37"/>
    </row>
    <row r="140" spans="2:17" ht="15.75" x14ac:dyDescent="0.25">
      <c r="B140" s="318"/>
      <c r="C140" s="158"/>
      <c r="D140" s="319"/>
      <c r="E140" s="15"/>
      <c r="F140" s="15"/>
      <c r="G140" s="15"/>
      <c r="H140" s="15"/>
      <c r="I140" s="15"/>
      <c r="J140" s="15"/>
      <c r="K140" s="15"/>
      <c r="L140" s="15"/>
      <c r="M140" s="15"/>
      <c r="N140" s="15"/>
      <c r="O140" s="15"/>
      <c r="P140" s="320"/>
      <c r="Q140" s="37"/>
    </row>
    <row r="141" spans="2:17" ht="16.5" thickBot="1" x14ac:dyDescent="0.3">
      <c r="B141" s="8"/>
      <c r="C141" s="9"/>
      <c r="D141" s="9"/>
      <c r="E141" s="81"/>
      <c r="F141" s="81"/>
      <c r="G141" s="81"/>
      <c r="H141" s="81"/>
      <c r="I141" s="82"/>
      <c r="J141" s="83"/>
      <c r="K141" s="83"/>
      <c r="L141" s="83"/>
      <c r="M141" s="83"/>
      <c r="N141" s="9"/>
      <c r="O141" s="9"/>
      <c r="P141" s="10"/>
    </row>
    <row r="142" spans="2:17" ht="15.75" thickBot="1" x14ac:dyDescent="0.3"/>
    <row r="143" spans="2:17" x14ac:dyDescent="0.25">
      <c r="B143" s="55"/>
      <c r="C143" s="3"/>
      <c r="D143" s="3"/>
      <c r="E143" s="3"/>
      <c r="F143" s="3"/>
      <c r="G143" s="3"/>
      <c r="H143" s="3"/>
      <c r="I143" s="3"/>
      <c r="J143" s="3"/>
      <c r="K143" s="3"/>
      <c r="L143" s="3"/>
      <c r="M143" s="3"/>
      <c r="N143" s="3"/>
      <c r="O143" s="3"/>
      <c r="P143" s="56"/>
    </row>
    <row r="144" spans="2:17" ht="18.75" x14ac:dyDescent="0.3">
      <c r="B144" s="538" t="s">
        <v>209</v>
      </c>
      <c r="C144" s="539"/>
      <c r="D144" s="539"/>
      <c r="E144" s="539"/>
      <c r="F144" s="539"/>
      <c r="G144" s="539"/>
      <c r="H144" s="539"/>
      <c r="I144" s="539"/>
      <c r="J144" s="539"/>
      <c r="K144" s="539"/>
      <c r="L144" s="539"/>
      <c r="M144" s="539"/>
      <c r="N144" s="539"/>
      <c r="O144" s="539"/>
      <c r="P144" s="540"/>
    </row>
    <row r="145" spans="2:16" x14ac:dyDescent="0.25">
      <c r="B145" s="4"/>
      <c r="C145" s="5"/>
      <c r="D145" s="5"/>
      <c r="E145" s="5"/>
      <c r="F145" s="5"/>
      <c r="G145" s="5"/>
      <c r="H145" s="5"/>
      <c r="I145" s="5"/>
      <c r="J145" s="5"/>
      <c r="K145" s="5"/>
      <c r="L145" s="5"/>
      <c r="M145" s="5"/>
      <c r="N145" s="5"/>
      <c r="O145" s="5"/>
      <c r="P145" s="6"/>
    </row>
    <row r="146" spans="2:16" x14ac:dyDescent="0.25">
      <c r="B146" s="4"/>
      <c r="C146" s="5" t="s">
        <v>210</v>
      </c>
      <c r="D146" s="5"/>
      <c r="E146" s="5"/>
      <c r="F146" s="5"/>
      <c r="G146" s="5"/>
      <c r="H146" s="5"/>
      <c r="I146" s="5"/>
      <c r="J146" s="5"/>
      <c r="K146" s="5"/>
      <c r="L146" s="5"/>
      <c r="M146" s="5"/>
      <c r="N146" s="5"/>
      <c r="O146" s="5"/>
      <c r="P146" s="6"/>
    </row>
    <row r="147" spans="2:16" x14ac:dyDescent="0.25">
      <c r="B147" s="4"/>
      <c r="C147" s="5"/>
      <c r="D147" s="5"/>
      <c r="E147" s="5"/>
      <c r="F147" s="5"/>
      <c r="G147" s="5"/>
      <c r="H147" s="5"/>
      <c r="I147" s="5"/>
      <c r="J147" s="5"/>
      <c r="K147" s="5"/>
      <c r="L147" s="5"/>
      <c r="M147" s="5"/>
      <c r="N147" s="5"/>
      <c r="O147" s="5"/>
      <c r="P147" s="6"/>
    </row>
    <row r="148" spans="2:16" x14ac:dyDescent="0.25">
      <c r="B148" s="4"/>
      <c r="C148" s="5"/>
      <c r="D148" s="5"/>
      <c r="E148" s="5"/>
      <c r="F148" s="5"/>
      <c r="G148" s="7"/>
      <c r="H148" s="5"/>
      <c r="I148" s="291" t="s">
        <v>214</v>
      </c>
      <c r="J148" s="5"/>
      <c r="K148" s="5"/>
      <c r="L148" s="5"/>
      <c r="M148" s="5"/>
      <c r="N148" s="5"/>
      <c r="O148" s="291" t="s">
        <v>216</v>
      </c>
      <c r="P148" s="6"/>
    </row>
    <row r="149" spans="2:16" x14ac:dyDescent="0.25">
      <c r="B149" s="4"/>
      <c r="C149" s="5"/>
      <c r="D149" s="5"/>
      <c r="E149" s="5"/>
      <c r="F149" s="5"/>
      <c r="G149" s="7"/>
      <c r="H149" s="5"/>
      <c r="I149" s="291" t="s">
        <v>215</v>
      </c>
      <c r="J149" s="5"/>
      <c r="K149" s="5"/>
      <c r="L149" s="5"/>
      <c r="M149" s="5"/>
      <c r="N149" s="5"/>
      <c r="O149" s="291" t="s">
        <v>217</v>
      </c>
      <c r="P149" s="6"/>
    </row>
    <row r="150" spans="2:16" x14ac:dyDescent="0.25">
      <c r="B150" s="4"/>
      <c r="C150" s="5" t="s">
        <v>211</v>
      </c>
      <c r="D150" s="5"/>
      <c r="E150" s="5"/>
      <c r="F150" s="5"/>
      <c r="G150" s="7"/>
      <c r="H150" s="5"/>
      <c r="I150" s="292">
        <v>0.53149999999999997</v>
      </c>
      <c r="J150" s="5"/>
      <c r="K150" s="7"/>
      <c r="L150" s="5"/>
      <c r="M150" s="5"/>
      <c r="N150" s="5"/>
      <c r="O150" s="295">
        <f>ROUND($O$139*I150,2)</f>
        <v>53150</v>
      </c>
      <c r="P150" s="6"/>
    </row>
    <row r="151" spans="2:16" x14ac:dyDescent="0.25">
      <c r="B151" s="4"/>
      <c r="C151" s="5" t="s">
        <v>212</v>
      </c>
      <c r="D151" s="5"/>
      <c r="E151" s="5"/>
      <c r="F151" s="5"/>
      <c r="G151" s="7"/>
      <c r="H151" s="5"/>
      <c r="I151" s="292">
        <v>0.4572</v>
      </c>
      <c r="J151" s="5"/>
      <c r="K151" s="5"/>
      <c r="L151" s="5"/>
      <c r="M151" s="5"/>
      <c r="N151" s="5"/>
      <c r="O151" s="295">
        <f t="shared" ref="O151:O152" si="0">ROUND($O$139*I151,2)</f>
        <v>45720</v>
      </c>
      <c r="P151" s="6"/>
    </row>
    <row r="152" spans="2:16" x14ac:dyDescent="0.25">
      <c r="B152" s="4"/>
      <c r="C152" s="5" t="s">
        <v>213</v>
      </c>
      <c r="D152" s="5"/>
      <c r="E152" s="5"/>
      <c r="F152" s="5"/>
      <c r="G152" s="7"/>
      <c r="H152" s="5"/>
      <c r="I152" s="294">
        <v>1.1299999999999999E-2</v>
      </c>
      <c r="J152" s="5"/>
      <c r="K152" s="5"/>
      <c r="L152" s="5"/>
      <c r="M152" s="5"/>
      <c r="N152" s="5"/>
      <c r="O152" s="296">
        <f t="shared" si="0"/>
        <v>1130</v>
      </c>
      <c r="P152" s="6"/>
    </row>
    <row r="153" spans="2:16" x14ac:dyDescent="0.25">
      <c r="B153" s="4"/>
      <c r="C153" s="5"/>
      <c r="D153" s="5"/>
      <c r="E153" s="5"/>
      <c r="F153" s="5"/>
      <c r="G153" s="7"/>
      <c r="H153" s="5"/>
      <c r="I153" s="293">
        <f>SUM(I150:I152)</f>
        <v>0.99999999999999989</v>
      </c>
      <c r="J153" s="5"/>
      <c r="K153" s="5"/>
      <c r="L153" s="5"/>
      <c r="M153" s="5"/>
      <c r="N153" s="5"/>
      <c r="O153" s="295">
        <f>SUM(O150:O152)</f>
        <v>100000</v>
      </c>
      <c r="P153" s="6"/>
    </row>
    <row r="154" spans="2:16" x14ac:dyDescent="0.25">
      <c r="B154" s="4"/>
      <c r="C154" s="5"/>
      <c r="D154" s="5"/>
      <c r="E154" s="5"/>
      <c r="F154" s="5"/>
      <c r="G154" s="5"/>
      <c r="H154" s="5"/>
      <c r="I154" s="5"/>
      <c r="J154" s="5"/>
      <c r="K154" s="5"/>
      <c r="L154" s="5"/>
      <c r="M154" s="5"/>
      <c r="N154" s="5"/>
      <c r="O154" s="5"/>
      <c r="P154" s="6"/>
    </row>
    <row r="155" spans="2:16" x14ac:dyDescent="0.25">
      <c r="B155" s="4"/>
      <c r="C155" s="5"/>
      <c r="D155" s="5"/>
      <c r="E155" s="5"/>
      <c r="F155" s="5"/>
      <c r="G155" s="5"/>
      <c r="H155" s="5"/>
      <c r="I155" s="5"/>
      <c r="J155" s="5"/>
      <c r="K155" s="5"/>
      <c r="L155" s="5"/>
      <c r="M155" s="5"/>
      <c r="N155" s="5"/>
      <c r="O155" s="5"/>
      <c r="P155" s="6"/>
    </row>
    <row r="156" spans="2:16" x14ac:dyDescent="0.25">
      <c r="B156" s="4"/>
      <c r="C156" s="5"/>
      <c r="D156" s="5"/>
      <c r="E156" s="5"/>
      <c r="F156" s="5"/>
      <c r="G156" s="5"/>
      <c r="H156" s="5"/>
      <c r="I156" s="5"/>
      <c r="J156" s="5"/>
      <c r="K156" s="5"/>
      <c r="L156" s="5"/>
      <c r="M156" s="5"/>
      <c r="N156" s="5"/>
      <c r="O156" s="5"/>
      <c r="P156" s="6"/>
    </row>
    <row r="157" spans="2:16" ht="15.75" thickBot="1" x14ac:dyDescent="0.3">
      <c r="B157" s="8"/>
      <c r="C157" s="9"/>
      <c r="D157" s="9"/>
      <c r="E157" s="9"/>
      <c r="F157" s="9"/>
      <c r="G157" s="9"/>
      <c r="H157" s="9"/>
      <c r="I157" s="9"/>
      <c r="J157" s="9"/>
      <c r="K157" s="9"/>
      <c r="L157" s="9"/>
      <c r="M157" s="9"/>
      <c r="N157" s="9"/>
      <c r="O157" s="9"/>
      <c r="P157" s="10"/>
    </row>
  </sheetData>
  <sheetProtection selectLockedCells="1"/>
  <mergeCells count="34">
    <mergeCell ref="G28:O32"/>
    <mergeCell ref="B56:P56"/>
    <mergeCell ref="B55:P55"/>
    <mergeCell ref="I33:O36"/>
    <mergeCell ref="I39:O41"/>
    <mergeCell ref="I44:O48"/>
    <mergeCell ref="G50:O50"/>
    <mergeCell ref="B54:P54"/>
    <mergeCell ref="B3:P3"/>
    <mergeCell ref="B4:P4"/>
    <mergeCell ref="G6:O6"/>
    <mergeCell ref="G13:O14"/>
    <mergeCell ref="G21:O25"/>
    <mergeCell ref="G17:O18"/>
    <mergeCell ref="G8:O8"/>
    <mergeCell ref="B144:P144"/>
    <mergeCell ref="C116:O116"/>
    <mergeCell ref="E120:N120"/>
    <mergeCell ref="I122:M122"/>
    <mergeCell ref="M123:M124"/>
    <mergeCell ref="G110:O110"/>
    <mergeCell ref="G112:O112"/>
    <mergeCell ref="C60:O63"/>
    <mergeCell ref="C67:O70"/>
    <mergeCell ref="C99:O102"/>
    <mergeCell ref="C86:O89"/>
    <mergeCell ref="C84:O85"/>
    <mergeCell ref="C91:O92"/>
    <mergeCell ref="C93:O96"/>
    <mergeCell ref="C65:O66"/>
    <mergeCell ref="C73:O76"/>
    <mergeCell ref="B107:P107"/>
    <mergeCell ref="B108:P108"/>
    <mergeCell ref="C79:O82"/>
  </mergeCells>
  <phoneticPr fontId="38" type="noConversion"/>
  <dataValidations count="7">
    <dataValidation type="list" allowBlank="1" showInputMessage="1" showErrorMessage="1" promptTitle="Energy Offer" prompt="Select Yes or No" sqref="I126:I131">
      <formula1>"Yes, No"</formula1>
    </dataValidation>
    <dataValidation type="list" allowBlank="1" showInputMessage="1" showErrorMessage="1" promptTitle="Please Select" prompt="Enter Yes or No" sqref="E127:E131">
      <formula1>"Yes,No"</formula1>
    </dataValidation>
    <dataValidation type="list" allowBlank="1" showInputMessage="1" showErrorMessage="1" promptTitle="Term" prompt="Enter 10 to 20 years" sqref="G128:G131">
      <formula1>"10,11,12,13,14,15,16,17,18,19,20"</formula1>
    </dataValidation>
    <dataValidation type="decimal" allowBlank="1" showInputMessage="1" showErrorMessage="1" sqref="M114">
      <formula1>20</formula1>
      <formula2>1500</formula2>
    </dataValidation>
    <dataValidation type="list" allowBlank="1" showInputMessage="1" showErrorMessage="1" promptTitle="REC Offer" prompt="Select Yes or No" sqref="K126:K131">
      <formula1>"Yes, No"</formula1>
    </dataValidation>
    <dataValidation type="list" allowBlank="1" showInputMessage="1" showErrorMessage="1" promptTitle="Term" prompt="Enter 15 to 20 years" sqref="G126:G127">
      <formula1>"15,16,17,18,19,20"</formula1>
    </dataValidation>
    <dataValidation type="list" allowBlank="1" showInputMessage="1" showErrorMessage="1" promptTitle="Environmental Attributes Offer" prompt=" Select Yes or No" sqref="M126:M131">
      <formula1>"Yes,No"</formula1>
    </dataValidation>
  </dataValidations>
  <pageMargins left="0.5" right="0.5" top="0.75" bottom="0.5" header="0.3" footer="0.3"/>
  <pageSetup scale="95" fitToHeight="3"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6149" r:id="rId3" name="Check Box 5">
              <controlPr defaultSize="0" autoFill="0" autoLine="0" autoPict="0">
                <anchor moveWithCells="1">
                  <from>
                    <xdr:col>2</xdr:col>
                    <xdr:colOff>381000</xdr:colOff>
                    <xdr:row>12</xdr:row>
                    <xdr:rowOff>0</xdr:rowOff>
                  </from>
                  <to>
                    <xdr:col>3</xdr:col>
                    <xdr:colOff>76200</xdr:colOff>
                    <xdr:row>13</xdr:row>
                    <xdr:rowOff>28575</xdr:rowOff>
                  </to>
                </anchor>
              </controlPr>
            </control>
          </mc:Choice>
        </mc:AlternateContent>
        <mc:AlternateContent xmlns:mc="http://schemas.openxmlformats.org/markup-compatibility/2006">
          <mc:Choice Requires="x14">
            <control shapeId="6150" r:id="rId4" name="Check Box 6">
              <controlPr defaultSize="0" autoFill="0" autoLine="0" autoPict="0">
                <anchor moveWithCells="1">
                  <from>
                    <xdr:col>2</xdr:col>
                    <xdr:colOff>381000</xdr:colOff>
                    <xdr:row>16</xdr:row>
                    <xdr:rowOff>0</xdr:rowOff>
                  </from>
                  <to>
                    <xdr:col>3</xdr:col>
                    <xdr:colOff>76200</xdr:colOff>
                    <xdr:row>17</xdr:row>
                    <xdr:rowOff>28575</xdr:rowOff>
                  </to>
                </anchor>
              </controlPr>
            </control>
          </mc:Choice>
        </mc:AlternateContent>
        <mc:AlternateContent xmlns:mc="http://schemas.openxmlformats.org/markup-compatibility/2006">
          <mc:Choice Requires="x14">
            <control shapeId="6151" r:id="rId5" name="Check Box 7">
              <controlPr defaultSize="0" autoFill="0" autoLine="0" autoPict="0">
                <anchor moveWithCells="1">
                  <from>
                    <xdr:col>2</xdr:col>
                    <xdr:colOff>381000</xdr:colOff>
                    <xdr:row>20</xdr:row>
                    <xdr:rowOff>0</xdr:rowOff>
                  </from>
                  <to>
                    <xdr:col>3</xdr:col>
                    <xdr:colOff>76200</xdr:colOff>
                    <xdr:row>21</xdr:row>
                    <xdr:rowOff>28575</xdr:rowOff>
                  </to>
                </anchor>
              </controlPr>
            </control>
          </mc:Choice>
        </mc:AlternateContent>
        <mc:AlternateContent xmlns:mc="http://schemas.openxmlformats.org/markup-compatibility/2006">
          <mc:Choice Requires="x14">
            <control shapeId="6152" r:id="rId6" name="Check Box 8">
              <controlPr defaultSize="0" autoFill="0" autoLine="0" autoPict="0">
                <anchor moveWithCells="1">
                  <from>
                    <xdr:col>2</xdr:col>
                    <xdr:colOff>381000</xdr:colOff>
                    <xdr:row>27</xdr:row>
                    <xdr:rowOff>0</xdr:rowOff>
                  </from>
                  <to>
                    <xdr:col>3</xdr:col>
                    <xdr:colOff>76200</xdr:colOff>
                    <xdr:row>28</xdr:row>
                    <xdr:rowOff>28575</xdr:rowOff>
                  </to>
                </anchor>
              </controlPr>
            </control>
          </mc:Choice>
        </mc:AlternateContent>
        <mc:AlternateContent xmlns:mc="http://schemas.openxmlformats.org/markup-compatibility/2006">
          <mc:Choice Requires="x14">
            <control shapeId="6155" r:id="rId7" name="Check Box 11">
              <controlPr defaultSize="0" autoFill="0" autoLine="0" autoPict="0">
                <anchor moveWithCells="1">
                  <from>
                    <xdr:col>6</xdr:col>
                    <xdr:colOff>381000</xdr:colOff>
                    <xdr:row>32</xdr:row>
                    <xdr:rowOff>0</xdr:rowOff>
                  </from>
                  <to>
                    <xdr:col>7</xdr:col>
                    <xdr:colOff>76200</xdr:colOff>
                    <xdr:row>33</xdr:row>
                    <xdr:rowOff>28575</xdr:rowOff>
                  </to>
                </anchor>
              </controlPr>
            </control>
          </mc:Choice>
        </mc:AlternateContent>
        <mc:AlternateContent xmlns:mc="http://schemas.openxmlformats.org/markup-compatibility/2006">
          <mc:Choice Requires="x14">
            <control shapeId="6156" r:id="rId8" name="Check Box 12">
              <controlPr defaultSize="0" autoFill="0" autoLine="0" autoPict="0">
                <anchor moveWithCells="1">
                  <from>
                    <xdr:col>6</xdr:col>
                    <xdr:colOff>381000</xdr:colOff>
                    <xdr:row>38</xdr:row>
                    <xdr:rowOff>0</xdr:rowOff>
                  </from>
                  <to>
                    <xdr:col>7</xdr:col>
                    <xdr:colOff>76200</xdr:colOff>
                    <xdr:row>39</xdr:row>
                    <xdr:rowOff>28575</xdr:rowOff>
                  </to>
                </anchor>
              </controlPr>
            </control>
          </mc:Choice>
        </mc:AlternateContent>
        <mc:AlternateContent xmlns:mc="http://schemas.openxmlformats.org/markup-compatibility/2006">
          <mc:Choice Requires="x14">
            <control shapeId="6157" r:id="rId9" name="Check Box 13">
              <controlPr defaultSize="0" autoFill="0" autoLine="0" autoPict="0">
                <anchor moveWithCells="1">
                  <from>
                    <xdr:col>6</xdr:col>
                    <xdr:colOff>381000</xdr:colOff>
                    <xdr:row>43</xdr:row>
                    <xdr:rowOff>0</xdr:rowOff>
                  </from>
                  <to>
                    <xdr:col>7</xdr:col>
                    <xdr:colOff>76200</xdr:colOff>
                    <xdr:row>44</xdr:row>
                    <xdr:rowOff>28575</xdr:rowOff>
                  </to>
                </anchor>
              </controlPr>
            </control>
          </mc:Choice>
        </mc:AlternateContent>
      </controls>
    </mc:Choice>
  </mc:AlternateContent>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W123"/>
  <sheetViews>
    <sheetView showGridLines="0" topLeftCell="A91" workbookViewId="0"/>
  </sheetViews>
  <sheetFormatPr defaultColWidth="9.140625" defaultRowHeight="15" x14ac:dyDescent="0.25"/>
  <cols>
    <col min="1" max="1" width="3.42578125" style="2" customWidth="1"/>
    <col min="2" max="2" width="6.7109375" style="2" customWidth="1"/>
    <col min="3" max="11" width="9.140625" style="2" customWidth="1"/>
    <col min="12" max="12" width="6.42578125" style="2" customWidth="1"/>
    <col min="13" max="13" width="10.140625" style="2" bestFit="1" customWidth="1"/>
    <col min="14" max="22" width="9.140625" style="2"/>
    <col min="23" max="23" width="26.140625" style="2" bestFit="1" customWidth="1"/>
    <col min="24" max="16384" width="9.140625" style="2"/>
  </cols>
  <sheetData>
    <row r="1" spans="1:14" ht="15.75" thickBot="1" x14ac:dyDescent="0.3">
      <c r="A1" s="1"/>
    </row>
    <row r="2" spans="1:14" x14ac:dyDescent="0.25">
      <c r="B2" s="40" t="str">
        <f>"Version " &amp; Version</f>
        <v>Version FINAL 03/31/2017</v>
      </c>
      <c r="C2" s="3"/>
      <c r="D2" s="3"/>
      <c r="E2" s="3"/>
      <c r="F2" s="3"/>
      <c r="G2" s="3"/>
      <c r="H2" s="3"/>
      <c r="I2" s="3"/>
      <c r="J2" s="3"/>
      <c r="K2" s="3"/>
      <c r="L2" s="34"/>
    </row>
    <row r="3" spans="1:14" ht="15.75" x14ac:dyDescent="0.25">
      <c r="B3" s="487" t="s">
        <v>140</v>
      </c>
      <c r="C3" s="488"/>
      <c r="D3" s="488"/>
      <c r="E3" s="488"/>
      <c r="F3" s="488"/>
      <c r="G3" s="488"/>
      <c r="H3" s="488"/>
      <c r="I3" s="488"/>
      <c r="J3" s="488"/>
      <c r="K3" s="488"/>
      <c r="L3" s="489"/>
    </row>
    <row r="4" spans="1:14" ht="15.75" x14ac:dyDescent="0.25">
      <c r="B4" s="487" t="s">
        <v>113</v>
      </c>
      <c r="C4" s="488"/>
      <c r="D4" s="488"/>
      <c r="E4" s="488"/>
      <c r="F4" s="488"/>
      <c r="G4" s="488"/>
      <c r="H4" s="488"/>
      <c r="I4" s="488"/>
      <c r="J4" s="488"/>
      <c r="K4" s="488"/>
      <c r="L4" s="489"/>
    </row>
    <row r="5" spans="1:14" ht="15.75" x14ac:dyDescent="0.25">
      <c r="B5" s="487"/>
      <c r="C5" s="488"/>
      <c r="D5" s="488"/>
      <c r="E5" s="488"/>
      <c r="F5" s="488"/>
      <c r="G5" s="488"/>
      <c r="H5" s="488"/>
      <c r="I5" s="488"/>
      <c r="J5" s="488"/>
      <c r="K5" s="488"/>
      <c r="L5" s="489"/>
    </row>
    <row r="6" spans="1:14" ht="15.75" x14ac:dyDescent="0.25">
      <c r="B6" s="131"/>
      <c r="C6" s="17" t="s">
        <v>57</v>
      </c>
      <c r="D6" s="16"/>
      <c r="E6" s="602"/>
      <c r="F6" s="603"/>
      <c r="G6" s="603"/>
      <c r="H6" s="603"/>
      <c r="I6" s="603"/>
      <c r="J6" s="603"/>
      <c r="K6" s="16"/>
      <c r="L6" s="133"/>
      <c r="M6" s="37"/>
    </row>
    <row r="7" spans="1:14" ht="15.75" x14ac:dyDescent="0.25">
      <c r="B7" s="131"/>
      <c r="C7" s="232"/>
      <c r="D7" s="49"/>
      <c r="E7" s="49"/>
      <c r="F7" s="49"/>
      <c r="G7" s="49"/>
      <c r="H7" s="49"/>
      <c r="I7" s="49"/>
      <c r="J7" s="49"/>
      <c r="K7" s="132"/>
      <c r="L7" s="133"/>
    </row>
    <row r="8" spans="1:14" ht="15.75" x14ac:dyDescent="0.25">
      <c r="B8" s="131"/>
      <c r="C8" s="17" t="s">
        <v>114</v>
      </c>
      <c r="D8" s="7"/>
      <c r="E8" s="170"/>
      <c r="F8" s="170"/>
      <c r="G8" s="170"/>
      <c r="H8" s="604"/>
      <c r="I8" s="605"/>
      <c r="J8" s="86"/>
      <c r="K8" s="16"/>
      <c r="L8" s="133"/>
      <c r="M8" s="37"/>
    </row>
    <row r="9" spans="1:14" ht="15.75" x14ac:dyDescent="0.25">
      <c r="B9" s="166"/>
      <c r="C9" s="232" t="s">
        <v>179</v>
      </c>
      <c r="D9" s="170"/>
      <c r="E9" s="170"/>
      <c r="F9" s="170"/>
      <c r="G9" s="170"/>
      <c r="H9" s="202"/>
      <c r="I9" s="203"/>
      <c r="J9" s="86"/>
      <c r="K9" s="16"/>
      <c r="L9" s="167"/>
      <c r="M9" s="37"/>
    </row>
    <row r="10" spans="1:14" ht="9" customHeight="1" x14ac:dyDescent="0.25">
      <c r="B10" s="248"/>
      <c r="C10" s="265"/>
      <c r="D10" s="253"/>
      <c r="E10" s="253"/>
      <c r="F10" s="253"/>
      <c r="G10" s="253"/>
      <c r="H10" s="202"/>
      <c r="I10" s="203"/>
      <c r="J10" s="86"/>
      <c r="K10" s="16"/>
      <c r="L10" s="250"/>
      <c r="M10" s="37"/>
    </row>
    <row r="11" spans="1:14" ht="15.75" x14ac:dyDescent="0.25">
      <c r="B11" s="131"/>
      <c r="C11" s="160" t="s">
        <v>180</v>
      </c>
      <c r="D11" s="67"/>
      <c r="E11" s="54"/>
      <c r="F11" s="18"/>
      <c r="G11" s="39"/>
      <c r="H11" s="604"/>
      <c r="I11" s="605"/>
      <c r="J11" s="86"/>
      <c r="K11" s="16"/>
      <c r="L11" s="133"/>
      <c r="M11" s="37"/>
    </row>
    <row r="12" spans="1:14" ht="15.75" x14ac:dyDescent="0.25">
      <c r="B12" s="248"/>
      <c r="C12" s="232" t="s">
        <v>181</v>
      </c>
      <c r="D12" s="67"/>
      <c r="E12" s="54"/>
      <c r="F12" s="18"/>
      <c r="G12" s="39"/>
      <c r="H12" s="202"/>
      <c r="I12" s="203"/>
      <c r="J12" s="86"/>
      <c r="K12" s="16"/>
      <c r="L12" s="250"/>
      <c r="M12" s="37"/>
    </row>
    <row r="13" spans="1:14" ht="15" customHeight="1" x14ac:dyDescent="0.25">
      <c r="B13" s="131"/>
      <c r="C13" s="147"/>
      <c r="D13" s="600"/>
      <c r="E13" s="600"/>
      <c r="F13" s="600"/>
      <c r="G13" s="600"/>
      <c r="H13" s="600"/>
      <c r="I13" s="600"/>
      <c r="J13" s="65"/>
      <c r="K13" s="16"/>
      <c r="L13" s="133"/>
      <c r="M13" s="37"/>
      <c r="N13" s="66"/>
    </row>
    <row r="14" spans="1:14" ht="51" customHeight="1" x14ac:dyDescent="0.25">
      <c r="B14" s="131"/>
      <c r="C14" s="606" t="s">
        <v>77</v>
      </c>
      <c r="D14" s="607"/>
      <c r="E14" s="607"/>
      <c r="F14" s="607"/>
      <c r="G14" s="607"/>
      <c r="H14" s="607"/>
      <c r="I14" s="608"/>
      <c r="J14" s="609">
        <f>MAX(EstCOD,IF(DAY(EstCOD)&gt;1,DATE(YEAR(EstCOD),MONTH(EstCOD)+1,1),EstCOD))</f>
        <v>0</v>
      </c>
      <c r="K14" s="610"/>
      <c r="L14" s="133"/>
      <c r="M14" s="37"/>
    </row>
    <row r="15" spans="1:14" ht="15.75" x14ac:dyDescent="0.25">
      <c r="B15" s="131"/>
      <c r="C15" s="106"/>
      <c r="D15" s="106"/>
      <c r="E15" s="106"/>
      <c r="F15" s="106"/>
      <c r="G15" s="106"/>
      <c r="H15" s="108"/>
      <c r="I15" s="106"/>
      <c r="J15" s="109"/>
      <c r="K15" s="107"/>
      <c r="L15" s="133"/>
      <c r="M15" s="37"/>
    </row>
    <row r="16" spans="1:14" ht="15.75" x14ac:dyDescent="0.25">
      <c r="B16" s="131"/>
      <c r="C16" s="15" t="s">
        <v>66</v>
      </c>
      <c r="D16" s="15"/>
      <c r="E16" s="15"/>
      <c r="F16" s="15"/>
      <c r="G16" s="15"/>
      <c r="H16" s="50"/>
      <c r="I16" s="15" t="s">
        <v>7</v>
      </c>
      <c r="J16" s="50"/>
      <c r="K16" s="15" t="s">
        <v>8</v>
      </c>
      <c r="L16" s="133"/>
      <c r="M16" s="37"/>
    </row>
    <row r="17" spans="2:19" ht="15.75" x14ac:dyDescent="0.25">
      <c r="B17" s="131"/>
      <c r="C17" s="15"/>
      <c r="D17" s="67"/>
      <c r="E17" s="54"/>
      <c r="F17" s="18"/>
      <c r="G17" s="18"/>
      <c r="H17" s="76" t="str">
        <f>IF(OR(CapGross&gt;=400,CapNet&gt;=400),"(Value above appears to be in kW)","")</f>
        <v/>
      </c>
      <c r="I17" s="18"/>
      <c r="J17" s="77" t="str">
        <f>IF(CapNet&gt;CapGross,"(Value exceeds Gross Capacity)","")</f>
        <v/>
      </c>
      <c r="K17" s="16"/>
      <c r="L17" s="133"/>
    </row>
    <row r="18" spans="2:19" ht="17.25" customHeight="1" x14ac:dyDescent="0.25">
      <c r="B18" s="131"/>
      <c r="C18" s="601" t="s">
        <v>49</v>
      </c>
      <c r="D18" s="601"/>
      <c r="E18" s="601"/>
      <c r="F18" s="601"/>
      <c r="G18" s="601"/>
      <c r="H18" s="601"/>
      <c r="I18" s="5"/>
      <c r="J18" s="87"/>
      <c r="K18" s="19" t="s">
        <v>45</v>
      </c>
      <c r="L18" s="133"/>
      <c r="M18" s="37"/>
    </row>
    <row r="19" spans="2:19" ht="15.75" x14ac:dyDescent="0.25">
      <c r="B19" s="131"/>
      <c r="C19" s="148" t="s">
        <v>141</v>
      </c>
      <c r="D19" s="15"/>
      <c r="E19" s="15"/>
      <c r="F19" s="15"/>
      <c r="G19" s="15"/>
      <c r="H19" s="15"/>
      <c r="I19" s="39" t="str">
        <f>IF(CntMax&gt;CapNet,"(Value exceeds Net Capacity)","")</f>
        <v/>
      </c>
      <c r="J19" s="15"/>
      <c r="K19" s="54"/>
      <c r="L19" s="133"/>
    </row>
    <row r="20" spans="2:19" ht="15.75" x14ac:dyDescent="0.25">
      <c r="B20" s="131"/>
      <c r="C20" s="15" t="s">
        <v>14</v>
      </c>
      <c r="D20" s="15"/>
      <c r="E20" s="15"/>
      <c r="F20" s="15"/>
      <c r="G20" s="15"/>
      <c r="H20" s="15"/>
      <c r="I20" s="15"/>
      <c r="J20" s="43"/>
      <c r="K20" s="19" t="s">
        <v>17</v>
      </c>
      <c r="L20" s="133"/>
      <c r="M20" s="37"/>
    </row>
    <row r="21" spans="2:19" ht="15.75" x14ac:dyDescent="0.25">
      <c r="B21" s="131"/>
      <c r="C21" s="147"/>
      <c r="D21" s="15"/>
      <c r="E21" s="15"/>
      <c r="F21" s="15"/>
      <c r="G21" s="15"/>
      <c r="H21" s="15"/>
      <c r="I21" s="15"/>
      <c r="J21" s="5"/>
      <c r="K21" s="5"/>
      <c r="L21" s="133"/>
      <c r="M21" s="37"/>
    </row>
    <row r="22" spans="2:19" ht="15.75" x14ac:dyDescent="0.25">
      <c r="B22" s="131"/>
      <c r="C22" s="15" t="s">
        <v>13</v>
      </c>
      <c r="D22" s="15"/>
      <c r="E22" s="15"/>
      <c r="F22" s="15"/>
      <c r="G22" s="15"/>
      <c r="H22" s="15"/>
      <c r="I22" s="15"/>
      <c r="J22" s="43"/>
      <c r="K22" s="19" t="s">
        <v>17</v>
      </c>
      <c r="L22" s="133"/>
      <c r="M22" s="37"/>
    </row>
    <row r="23" spans="2:19" ht="15.75" x14ac:dyDescent="0.25">
      <c r="B23" s="131"/>
      <c r="C23" s="15"/>
      <c r="D23" s="15"/>
      <c r="E23" s="15"/>
      <c r="F23" s="15"/>
      <c r="G23" s="15"/>
      <c r="H23" s="15"/>
      <c r="I23" s="15"/>
      <c r="J23" s="15"/>
      <c r="K23" s="54"/>
      <c r="L23" s="133"/>
    </row>
    <row r="24" spans="2:19" ht="15.75" customHeight="1" x14ac:dyDescent="0.25">
      <c r="B24" s="131"/>
      <c r="C24" s="601" t="s">
        <v>115</v>
      </c>
      <c r="D24" s="601"/>
      <c r="E24" s="601"/>
      <c r="F24" s="601"/>
      <c r="G24" s="601"/>
      <c r="H24" s="601"/>
      <c r="I24" s="15"/>
      <c r="J24" s="43"/>
      <c r="K24" s="19" t="s">
        <v>17</v>
      </c>
      <c r="L24" s="133"/>
      <c r="M24" s="612"/>
      <c r="N24" s="613"/>
      <c r="O24" s="613"/>
      <c r="P24" s="613"/>
      <c r="Q24" s="613"/>
      <c r="R24" s="613"/>
      <c r="S24" s="129"/>
    </row>
    <row r="25" spans="2:19" ht="15.75" customHeight="1" x14ac:dyDescent="0.25">
      <c r="B25" s="131"/>
      <c r="C25" s="148" t="s">
        <v>94</v>
      </c>
      <c r="D25" s="149"/>
      <c r="E25" s="149"/>
      <c r="F25" s="149"/>
      <c r="G25" s="149"/>
      <c r="H25" s="149"/>
      <c r="I25" s="15"/>
      <c r="J25" s="44"/>
      <c r="K25" s="19"/>
      <c r="L25" s="133"/>
      <c r="M25" s="612"/>
      <c r="N25" s="613"/>
      <c r="O25" s="613"/>
      <c r="P25" s="613"/>
      <c r="Q25" s="613"/>
      <c r="R25" s="613"/>
      <c r="S25" s="129"/>
    </row>
    <row r="26" spans="2:19" ht="7.5" customHeight="1" x14ac:dyDescent="0.25">
      <c r="B26" s="248"/>
      <c r="C26" s="148"/>
      <c r="D26" s="255"/>
      <c r="E26" s="255"/>
      <c r="F26" s="255"/>
      <c r="G26" s="255"/>
      <c r="H26" s="255"/>
      <c r="I26" s="15"/>
      <c r="J26" s="44"/>
      <c r="K26" s="251"/>
      <c r="L26" s="250"/>
      <c r="M26" s="254"/>
      <c r="N26" s="254"/>
      <c r="O26" s="254"/>
      <c r="P26" s="254"/>
      <c r="Q26" s="254"/>
      <c r="R26" s="254"/>
      <c r="S26" s="129"/>
    </row>
    <row r="27" spans="2:19" ht="30.75" customHeight="1" x14ac:dyDescent="0.25">
      <c r="B27" s="131"/>
      <c r="C27" s="599" t="s">
        <v>48</v>
      </c>
      <c r="D27" s="599"/>
      <c r="E27" s="599"/>
      <c r="F27" s="599"/>
      <c r="G27" s="599"/>
      <c r="H27" s="599"/>
      <c r="I27" s="15"/>
      <c r="J27" s="15"/>
      <c r="K27" s="54"/>
      <c r="L27" s="133"/>
    </row>
    <row r="28" spans="2:19" ht="15.75" customHeight="1" x14ac:dyDescent="0.25">
      <c r="B28" s="131"/>
      <c r="C28" s="599"/>
      <c r="D28" s="599"/>
      <c r="E28" s="599"/>
      <c r="F28" s="599"/>
      <c r="G28" s="599"/>
      <c r="H28" s="599"/>
      <c r="I28" s="15"/>
      <c r="J28" s="43"/>
      <c r="K28" s="54"/>
      <c r="L28" s="133"/>
      <c r="M28" s="37"/>
    </row>
    <row r="29" spans="2:19" ht="9" customHeight="1" x14ac:dyDescent="0.25">
      <c r="B29" s="131"/>
      <c r="C29" s="149"/>
      <c r="D29" s="149"/>
      <c r="E29" s="149"/>
      <c r="F29" s="149"/>
      <c r="G29" s="149"/>
      <c r="H29" s="149"/>
      <c r="I29" s="15"/>
      <c r="J29" s="15"/>
      <c r="K29" s="54"/>
      <c r="L29" s="133"/>
    </row>
    <row r="30" spans="2:19" ht="15.75" customHeight="1" x14ac:dyDescent="0.25">
      <c r="B30" s="131"/>
      <c r="C30" s="304" t="s">
        <v>47</v>
      </c>
      <c r="D30" s="305"/>
      <c r="E30" s="305"/>
      <c r="F30" s="305"/>
      <c r="G30" s="305"/>
      <c r="H30" s="305"/>
      <c r="I30" s="305"/>
      <c r="J30" s="43"/>
      <c r="K30" s="19" t="s">
        <v>17</v>
      </c>
      <c r="L30" s="133"/>
      <c r="M30" s="37"/>
    </row>
    <row r="31" spans="2:19" ht="12" customHeight="1" x14ac:dyDescent="0.25">
      <c r="B31" s="131"/>
      <c r="C31" s="306" t="s">
        <v>116</v>
      </c>
      <c r="D31" s="307"/>
      <c r="E31" s="307"/>
      <c r="F31" s="307"/>
      <c r="G31" s="307"/>
      <c r="H31" s="307"/>
      <c r="I31" s="308"/>
      <c r="J31" s="15"/>
      <c r="K31" s="54"/>
      <c r="L31" s="133"/>
    </row>
    <row r="32" spans="2:19" ht="12" customHeight="1" x14ac:dyDescent="0.25">
      <c r="B32" s="166"/>
      <c r="C32" s="169"/>
      <c r="D32" s="169"/>
      <c r="E32" s="169"/>
      <c r="F32" s="169"/>
      <c r="G32" s="169"/>
      <c r="H32" s="169"/>
      <c r="I32" s="15"/>
      <c r="J32" s="15"/>
      <c r="K32" s="54"/>
      <c r="L32" s="167"/>
    </row>
    <row r="33" spans="2:23" ht="15.75" customHeight="1" x14ac:dyDescent="0.25">
      <c r="B33" s="4"/>
      <c r="C33" s="590" t="s">
        <v>18</v>
      </c>
      <c r="D33" s="591"/>
      <c r="E33" s="110" t="s">
        <v>21</v>
      </c>
      <c r="F33" s="596"/>
      <c r="G33" s="597"/>
      <c r="H33" s="597"/>
      <c r="I33" s="597"/>
      <c r="J33" s="598"/>
      <c r="K33" s="54"/>
      <c r="L33" s="6"/>
      <c r="M33" s="37"/>
    </row>
    <row r="34" spans="2:23" ht="15.75" customHeight="1" x14ac:dyDescent="0.25">
      <c r="B34" s="4"/>
      <c r="C34" s="592"/>
      <c r="D34" s="593"/>
      <c r="E34" s="110" t="s">
        <v>19</v>
      </c>
      <c r="F34" s="596"/>
      <c r="G34" s="597"/>
      <c r="H34" s="597"/>
      <c r="I34" s="597"/>
      <c r="J34" s="598"/>
      <c r="K34" s="54"/>
      <c r="L34" s="6"/>
      <c r="M34" s="37"/>
    </row>
    <row r="35" spans="2:23" ht="15.75" customHeight="1" x14ac:dyDescent="0.25">
      <c r="B35" s="4"/>
      <c r="C35" s="594"/>
      <c r="D35" s="595"/>
      <c r="E35" s="110" t="s">
        <v>78</v>
      </c>
      <c r="F35" s="596"/>
      <c r="G35" s="597"/>
      <c r="H35" s="48" t="s">
        <v>20</v>
      </c>
      <c r="I35" s="619"/>
      <c r="J35" s="620"/>
      <c r="K35" s="54"/>
      <c r="L35" s="6"/>
      <c r="M35" s="37"/>
    </row>
    <row r="36" spans="2:23" ht="9" customHeight="1" x14ac:dyDescent="0.25">
      <c r="B36" s="4"/>
      <c r="C36" s="78"/>
      <c r="D36" s="78"/>
      <c r="E36" s="79"/>
      <c r="F36" s="141"/>
      <c r="G36" s="142"/>
      <c r="H36" s="143"/>
      <c r="I36" s="144"/>
      <c r="J36" s="145"/>
      <c r="K36" s="54"/>
      <c r="L36" s="6"/>
      <c r="M36" s="37"/>
    </row>
    <row r="37" spans="2:23" ht="15.75" customHeight="1" x14ac:dyDescent="0.25">
      <c r="B37" s="4"/>
      <c r="C37" s="15" t="s">
        <v>12</v>
      </c>
      <c r="D37" s="15"/>
      <c r="E37" s="15"/>
      <c r="F37" s="15"/>
      <c r="G37" s="554"/>
      <c r="H37" s="555"/>
      <c r="I37" s="555"/>
      <c r="J37" s="555"/>
      <c r="K37" s="54"/>
      <c r="L37" s="6"/>
      <c r="M37" s="37"/>
    </row>
    <row r="38" spans="2:23" ht="9" customHeight="1" x14ac:dyDescent="0.25">
      <c r="B38" s="4"/>
      <c r="C38" s="15"/>
      <c r="D38" s="15"/>
      <c r="E38" s="15"/>
      <c r="F38" s="15"/>
      <c r="G38" s="15"/>
      <c r="H38" s="15"/>
      <c r="I38" s="15"/>
      <c r="J38" s="15"/>
      <c r="K38" s="54"/>
      <c r="L38" s="6"/>
    </row>
    <row r="39" spans="2:23" ht="15.75" customHeight="1" x14ac:dyDescent="0.25">
      <c r="B39" s="4"/>
      <c r="C39" s="15" t="s">
        <v>11</v>
      </c>
      <c r="D39" s="15"/>
      <c r="E39" s="15"/>
      <c r="F39" s="15"/>
      <c r="G39" s="554"/>
      <c r="H39" s="555"/>
      <c r="I39" s="555"/>
      <c r="J39" s="555"/>
      <c r="K39" s="54"/>
      <c r="L39" s="6"/>
      <c r="M39" s="37"/>
    </row>
    <row r="40" spans="2:23" ht="9" customHeight="1" x14ac:dyDescent="0.25">
      <c r="B40" s="4"/>
      <c r="C40" s="15"/>
      <c r="D40" s="15"/>
      <c r="E40" s="15"/>
      <c r="F40" s="15"/>
      <c r="G40" s="15"/>
      <c r="H40" s="15"/>
      <c r="I40" s="15"/>
      <c r="J40" s="15"/>
      <c r="K40" s="54"/>
      <c r="L40" s="6"/>
    </row>
    <row r="41" spans="2:23" ht="30" customHeight="1" x14ac:dyDescent="0.25">
      <c r="B41" s="4"/>
      <c r="C41" s="565" t="s">
        <v>62</v>
      </c>
      <c r="D41" s="614"/>
      <c r="E41" s="614"/>
      <c r="F41" s="614"/>
      <c r="G41" s="614"/>
      <c r="H41" s="554"/>
      <c r="I41" s="555"/>
      <c r="J41" s="555"/>
      <c r="K41" s="54"/>
      <c r="L41" s="6"/>
      <c r="M41" s="37"/>
    </row>
    <row r="42" spans="2:23" ht="15.75" x14ac:dyDescent="0.25">
      <c r="B42" s="4"/>
      <c r="C42" s="149"/>
      <c r="D42" s="134"/>
      <c r="E42" s="134"/>
      <c r="F42" s="134"/>
      <c r="G42" s="134"/>
      <c r="H42" s="146"/>
      <c r="I42" s="146"/>
      <c r="J42" s="146"/>
      <c r="K42" s="54"/>
      <c r="L42" s="6"/>
      <c r="M42" s="37"/>
    </row>
    <row r="43" spans="2:23" ht="16.5" thickBot="1" x14ac:dyDescent="0.3">
      <c r="B43" s="8"/>
      <c r="C43" s="150"/>
      <c r="D43" s="62"/>
      <c r="E43" s="62"/>
      <c r="F43" s="62"/>
      <c r="G43" s="62"/>
      <c r="H43" s="151"/>
      <c r="I43" s="151"/>
      <c r="J43" s="151"/>
      <c r="K43" s="152"/>
      <c r="L43" s="10"/>
      <c r="M43" s="37"/>
    </row>
    <row r="44" spans="2:23" ht="87" customHeight="1" x14ac:dyDescent="0.25">
      <c r="B44" s="574" t="s">
        <v>74</v>
      </c>
      <c r="C44" s="575"/>
      <c r="D44" s="575"/>
      <c r="E44" s="575"/>
      <c r="F44" s="575"/>
      <c r="G44" s="575"/>
      <c r="H44" s="575"/>
      <c r="I44" s="575"/>
      <c r="J44" s="575"/>
      <c r="K44" s="575"/>
      <c r="L44" s="576"/>
      <c r="N44" s="37"/>
      <c r="W44" s="31"/>
    </row>
    <row r="45" spans="2:23" ht="15.75" thickBot="1" x14ac:dyDescent="0.3"/>
    <row r="46" spans="2:23" x14ac:dyDescent="0.25">
      <c r="B46" s="40" t="str">
        <f>"Version " &amp; Version</f>
        <v>Version FINAL 03/31/2017</v>
      </c>
      <c r="C46" s="3"/>
      <c r="D46" s="3"/>
      <c r="E46" s="3"/>
      <c r="F46" s="3"/>
      <c r="G46" s="3"/>
      <c r="H46" s="3"/>
      <c r="I46" s="3"/>
      <c r="J46" s="3"/>
      <c r="K46" s="3"/>
      <c r="L46" s="34"/>
    </row>
    <row r="47" spans="2:23" ht="15.75" x14ac:dyDescent="0.25">
      <c r="B47" s="487" t="s">
        <v>174</v>
      </c>
      <c r="C47" s="488"/>
      <c r="D47" s="488"/>
      <c r="E47" s="488"/>
      <c r="F47" s="488"/>
      <c r="G47" s="488"/>
      <c r="H47" s="488"/>
      <c r="I47" s="488"/>
      <c r="J47" s="488"/>
      <c r="K47" s="488"/>
      <c r="L47" s="489"/>
    </row>
    <row r="48" spans="2:23" ht="15.75" x14ac:dyDescent="0.25">
      <c r="B48" s="487" t="s">
        <v>259</v>
      </c>
      <c r="C48" s="488"/>
      <c r="D48" s="488"/>
      <c r="E48" s="488"/>
      <c r="F48" s="488"/>
      <c r="G48" s="488"/>
      <c r="H48" s="488"/>
      <c r="I48" s="488"/>
      <c r="J48" s="488"/>
      <c r="K48" s="488"/>
      <c r="L48" s="489"/>
    </row>
    <row r="49" spans="2:12" ht="15.75" x14ac:dyDescent="0.25">
      <c r="B49" s="487"/>
      <c r="C49" s="488"/>
      <c r="D49" s="488"/>
      <c r="E49" s="488"/>
      <c r="F49" s="488"/>
      <c r="G49" s="488"/>
      <c r="H49" s="488"/>
      <c r="I49" s="488"/>
      <c r="J49" s="488"/>
      <c r="K49" s="488"/>
      <c r="L49" s="489"/>
    </row>
    <row r="50" spans="2:12" ht="15.75" x14ac:dyDescent="0.25">
      <c r="B50" s="318"/>
      <c r="C50" s="17" t="s">
        <v>175</v>
      </c>
      <c r="D50" s="160"/>
      <c r="E50" s="321"/>
      <c r="F50" s="321"/>
      <c r="G50" s="321"/>
      <c r="H50" s="604"/>
      <c r="I50" s="605"/>
      <c r="J50" s="86"/>
      <c r="K50" s="16"/>
      <c r="L50" s="320"/>
    </row>
    <row r="51" spans="2:12" ht="15.75" x14ac:dyDescent="0.25">
      <c r="B51" s="318"/>
      <c r="C51" s="343"/>
      <c r="D51" s="17"/>
      <c r="E51" s="321"/>
      <c r="F51" s="321"/>
      <c r="G51" s="321"/>
      <c r="H51" s="202"/>
      <c r="I51" s="203"/>
      <c r="J51" s="86"/>
      <c r="K51" s="16"/>
      <c r="L51" s="320"/>
    </row>
    <row r="52" spans="2:12" ht="15.75" x14ac:dyDescent="0.25">
      <c r="B52" s="318"/>
      <c r="C52" s="615" t="s">
        <v>176</v>
      </c>
      <c r="D52" s="615"/>
      <c r="E52" s="615"/>
      <c r="F52" s="615"/>
      <c r="G52" s="615"/>
      <c r="H52" s="257"/>
      <c r="I52" s="5"/>
      <c r="J52" s="331" t="s">
        <v>45</v>
      </c>
      <c r="K52" s="16"/>
      <c r="L52" s="320"/>
    </row>
    <row r="53" spans="2:12" ht="15.75" x14ac:dyDescent="0.25">
      <c r="B53" s="318"/>
      <c r="C53" s="611" t="s">
        <v>261</v>
      </c>
      <c r="D53" s="611"/>
      <c r="E53" s="611"/>
      <c r="F53" s="611"/>
      <c r="G53" s="611"/>
      <c r="H53" s="611"/>
      <c r="I53" s="611"/>
      <c r="J53" s="15"/>
      <c r="K53" s="54"/>
      <c r="L53" s="320"/>
    </row>
    <row r="54" spans="2:12" ht="15.75" x14ac:dyDescent="0.25">
      <c r="B54" s="318"/>
      <c r="C54" s="611"/>
      <c r="D54" s="611"/>
      <c r="E54" s="611"/>
      <c r="F54" s="611"/>
      <c r="G54" s="611"/>
      <c r="H54" s="611"/>
      <c r="I54" s="611"/>
      <c r="J54" s="65"/>
      <c r="K54" s="16"/>
      <c r="L54" s="320"/>
    </row>
    <row r="55" spans="2:12" ht="15.75" x14ac:dyDescent="0.25">
      <c r="B55" s="318"/>
      <c r="C55" s="229"/>
      <c r="D55" s="229"/>
      <c r="E55" s="229"/>
      <c r="F55" s="229"/>
      <c r="G55" s="229"/>
      <c r="H55" s="229"/>
      <c r="I55" s="229"/>
      <c r="J55" s="230"/>
      <c r="K55" s="231"/>
      <c r="L55" s="320"/>
    </row>
    <row r="56" spans="2:12" ht="15.75" x14ac:dyDescent="0.25">
      <c r="B56" s="318"/>
      <c r="C56" s="69"/>
      <c r="D56" s="14"/>
      <c r="E56" s="14"/>
      <c r="F56" s="14"/>
      <c r="G56" s="14"/>
      <c r="H56" s="14"/>
      <c r="I56" s="14"/>
      <c r="J56" s="14"/>
      <c r="K56" s="14"/>
      <c r="L56" s="320"/>
    </row>
    <row r="57" spans="2:12" ht="15.75" x14ac:dyDescent="0.25">
      <c r="B57" s="318"/>
      <c r="C57" s="69"/>
      <c r="D57" s="14"/>
      <c r="E57" s="616" t="s">
        <v>177</v>
      </c>
      <c r="F57" s="617"/>
      <c r="G57" s="618"/>
      <c r="H57" s="616" t="s">
        <v>189</v>
      </c>
      <c r="I57" s="617"/>
      <c r="J57" s="617"/>
      <c r="K57" s="618"/>
      <c r="L57" s="320"/>
    </row>
    <row r="58" spans="2:12" ht="15.75" x14ac:dyDescent="0.25">
      <c r="B58" s="318"/>
      <c r="C58" s="552" t="s">
        <v>182</v>
      </c>
      <c r="D58" s="552"/>
      <c r="E58" s="553"/>
      <c r="F58" s="553"/>
      <c r="G58" s="553"/>
      <c r="H58" s="553"/>
      <c r="I58" s="553"/>
      <c r="J58" s="553"/>
      <c r="K58" s="553"/>
      <c r="L58" s="320"/>
    </row>
    <row r="59" spans="2:12" ht="15.75" x14ac:dyDescent="0.25">
      <c r="B59" s="318"/>
      <c r="C59" s="552" t="s">
        <v>183</v>
      </c>
      <c r="D59" s="552"/>
      <c r="E59" s="553"/>
      <c r="F59" s="553"/>
      <c r="G59" s="553"/>
      <c r="H59" s="553"/>
      <c r="I59" s="553"/>
      <c r="J59" s="553"/>
      <c r="K59" s="553"/>
      <c r="L59" s="320"/>
    </row>
    <row r="60" spans="2:12" ht="15.75" x14ac:dyDescent="0.25">
      <c r="B60" s="318"/>
      <c r="C60" s="552" t="s">
        <v>184</v>
      </c>
      <c r="D60" s="552"/>
      <c r="E60" s="553"/>
      <c r="F60" s="553"/>
      <c r="G60" s="553"/>
      <c r="H60" s="553"/>
      <c r="I60" s="553"/>
      <c r="J60" s="553"/>
      <c r="K60" s="553"/>
      <c r="L60" s="320"/>
    </row>
    <row r="61" spans="2:12" ht="15.75" x14ac:dyDescent="0.25">
      <c r="B61" s="318"/>
      <c r="C61" s="552" t="s">
        <v>185</v>
      </c>
      <c r="D61" s="552"/>
      <c r="E61" s="553"/>
      <c r="F61" s="553"/>
      <c r="G61" s="553"/>
      <c r="H61" s="553"/>
      <c r="I61" s="553"/>
      <c r="J61" s="553"/>
      <c r="K61" s="553"/>
      <c r="L61" s="320"/>
    </row>
    <row r="62" spans="2:12" ht="15.75" x14ac:dyDescent="0.25">
      <c r="B62" s="318"/>
      <c r="C62" s="552" t="s">
        <v>186</v>
      </c>
      <c r="D62" s="552"/>
      <c r="E62" s="553"/>
      <c r="F62" s="553"/>
      <c r="G62" s="553"/>
      <c r="H62" s="553"/>
      <c r="I62" s="553"/>
      <c r="J62" s="553"/>
      <c r="K62" s="553"/>
      <c r="L62" s="320"/>
    </row>
    <row r="63" spans="2:12" ht="15.75" x14ac:dyDescent="0.25">
      <c r="B63" s="318"/>
      <c r="C63" s="552" t="s">
        <v>187</v>
      </c>
      <c r="D63" s="552"/>
      <c r="E63" s="553"/>
      <c r="F63" s="553"/>
      <c r="G63" s="553"/>
      <c r="H63" s="553"/>
      <c r="I63" s="553"/>
      <c r="J63" s="553"/>
      <c r="K63" s="553"/>
      <c r="L63" s="320"/>
    </row>
    <row r="64" spans="2:12" ht="15.75" x14ac:dyDescent="0.25">
      <c r="B64" s="318"/>
      <c r="C64" s="552" t="s">
        <v>188</v>
      </c>
      <c r="D64" s="552"/>
      <c r="E64" s="553"/>
      <c r="F64" s="553"/>
      <c r="G64" s="553"/>
      <c r="H64" s="553"/>
      <c r="I64" s="553"/>
      <c r="J64" s="553"/>
      <c r="K64" s="553"/>
      <c r="L64" s="320"/>
    </row>
    <row r="65" spans="2:12" ht="15.75" x14ac:dyDescent="0.25">
      <c r="B65" s="318"/>
      <c r="C65" s="69"/>
      <c r="D65" s="14"/>
      <c r="E65" s="14"/>
      <c r="F65" s="14"/>
      <c r="G65" s="14"/>
      <c r="H65" s="14"/>
      <c r="I65" s="14"/>
      <c r="J65" s="14"/>
      <c r="K65" s="14"/>
      <c r="L65" s="320"/>
    </row>
    <row r="66" spans="2:12" ht="15.75" x14ac:dyDescent="0.25">
      <c r="B66" s="318"/>
      <c r="C66" s="69"/>
      <c r="D66" s="14"/>
      <c r="E66" s="582" t="s">
        <v>190</v>
      </c>
      <c r="F66" s="583"/>
      <c r="G66" s="586" t="s">
        <v>138</v>
      </c>
      <c r="H66" s="587"/>
      <c r="I66" s="582" t="s">
        <v>192</v>
      </c>
      <c r="J66" s="583"/>
      <c r="K66" s="14"/>
      <c r="L66" s="320"/>
    </row>
    <row r="67" spans="2:12" ht="15.75" x14ac:dyDescent="0.25">
      <c r="B67" s="318"/>
      <c r="C67" s="69"/>
      <c r="D67" s="14"/>
      <c r="E67" s="584" t="s">
        <v>191</v>
      </c>
      <c r="F67" s="585"/>
      <c r="G67" s="588"/>
      <c r="H67" s="589"/>
      <c r="I67" s="584" t="s">
        <v>193</v>
      </c>
      <c r="J67" s="585"/>
      <c r="K67" s="14"/>
      <c r="L67" s="320"/>
    </row>
    <row r="68" spans="2:12" ht="15.75" x14ac:dyDescent="0.25">
      <c r="B68" s="318"/>
      <c r="C68" s="552" t="s">
        <v>182</v>
      </c>
      <c r="D68" s="552"/>
      <c r="E68" s="553"/>
      <c r="F68" s="553"/>
      <c r="G68" s="553"/>
      <c r="H68" s="553"/>
      <c r="I68" s="553"/>
      <c r="J68" s="553"/>
      <c r="K68" s="14"/>
      <c r="L68" s="320"/>
    </row>
    <row r="69" spans="2:12" ht="15.75" x14ac:dyDescent="0.25">
      <c r="B69" s="318"/>
      <c r="C69" s="552" t="s">
        <v>183</v>
      </c>
      <c r="D69" s="552"/>
      <c r="E69" s="553"/>
      <c r="F69" s="553"/>
      <c r="G69" s="553"/>
      <c r="H69" s="553"/>
      <c r="I69" s="553"/>
      <c r="J69" s="553"/>
      <c r="K69" s="14"/>
      <c r="L69" s="320"/>
    </row>
    <row r="70" spans="2:12" ht="15.75" x14ac:dyDescent="0.25">
      <c r="B70" s="318"/>
      <c r="C70" s="552" t="s">
        <v>184</v>
      </c>
      <c r="D70" s="552"/>
      <c r="E70" s="553"/>
      <c r="F70" s="553"/>
      <c r="G70" s="553"/>
      <c r="H70" s="553"/>
      <c r="I70" s="553"/>
      <c r="J70" s="553"/>
      <c r="K70" s="14"/>
      <c r="L70" s="320"/>
    </row>
    <row r="71" spans="2:12" ht="15.75" x14ac:dyDescent="0.25">
      <c r="B71" s="318"/>
      <c r="C71" s="552" t="s">
        <v>185</v>
      </c>
      <c r="D71" s="552"/>
      <c r="E71" s="553"/>
      <c r="F71" s="553"/>
      <c r="G71" s="553"/>
      <c r="H71" s="553"/>
      <c r="I71" s="553"/>
      <c r="J71" s="553"/>
      <c r="K71" s="14"/>
      <c r="L71" s="320"/>
    </row>
    <row r="72" spans="2:12" ht="15.75" x14ac:dyDescent="0.25">
      <c r="B72" s="318"/>
      <c r="C72" s="552" t="s">
        <v>186</v>
      </c>
      <c r="D72" s="552"/>
      <c r="E72" s="553"/>
      <c r="F72" s="553"/>
      <c r="G72" s="553"/>
      <c r="H72" s="553"/>
      <c r="I72" s="553"/>
      <c r="J72" s="553"/>
      <c r="K72" s="14"/>
      <c r="L72" s="320"/>
    </row>
    <row r="73" spans="2:12" ht="15.75" x14ac:dyDescent="0.25">
      <c r="B73" s="318"/>
      <c r="C73" s="552" t="s">
        <v>187</v>
      </c>
      <c r="D73" s="552"/>
      <c r="E73" s="553"/>
      <c r="F73" s="553"/>
      <c r="G73" s="553"/>
      <c r="H73" s="553"/>
      <c r="I73" s="553"/>
      <c r="J73" s="553"/>
      <c r="K73" s="14"/>
      <c r="L73" s="320"/>
    </row>
    <row r="74" spans="2:12" ht="15.75" x14ac:dyDescent="0.25">
      <c r="B74" s="318"/>
      <c r="C74" s="552" t="s">
        <v>188</v>
      </c>
      <c r="D74" s="552"/>
      <c r="E74" s="553"/>
      <c r="F74" s="553"/>
      <c r="G74" s="553"/>
      <c r="H74" s="553"/>
      <c r="I74" s="553"/>
      <c r="J74" s="553"/>
      <c r="K74" s="14"/>
      <c r="L74" s="320"/>
    </row>
    <row r="75" spans="2:12" ht="15.75" x14ac:dyDescent="0.25">
      <c r="B75" s="318"/>
      <c r="C75" s="14"/>
      <c r="D75" s="14"/>
      <c r="E75" s="14"/>
      <c r="F75" s="14"/>
      <c r="G75" s="14"/>
      <c r="H75" s="14"/>
      <c r="I75" s="14"/>
      <c r="J75" s="14"/>
      <c r="K75" s="14"/>
      <c r="L75" s="320"/>
    </row>
    <row r="76" spans="2:12" ht="15.75" x14ac:dyDescent="0.25">
      <c r="B76" s="318"/>
      <c r="C76" s="14"/>
      <c r="D76" s="14"/>
      <c r="E76" s="14"/>
      <c r="F76" s="14"/>
      <c r="G76" s="14"/>
      <c r="H76" s="14"/>
      <c r="I76" s="14"/>
      <c r="J76" s="14"/>
      <c r="K76" s="14"/>
      <c r="L76" s="320"/>
    </row>
    <row r="77" spans="2:12" ht="15.75" x14ac:dyDescent="0.25">
      <c r="B77" s="4"/>
      <c r="C77" s="266"/>
      <c r="D77" s="266"/>
      <c r="E77" s="79"/>
      <c r="F77" s="141"/>
      <c r="G77" s="141"/>
      <c r="H77" s="143"/>
      <c r="I77" s="144"/>
      <c r="J77" s="144"/>
      <c r="K77" s="54"/>
      <c r="L77" s="6"/>
    </row>
    <row r="78" spans="2:12" ht="15.75" x14ac:dyDescent="0.25">
      <c r="B78" s="4"/>
      <c r="C78" s="15" t="s">
        <v>12</v>
      </c>
      <c r="D78" s="15"/>
      <c r="E78" s="15"/>
      <c r="F78" s="15"/>
      <c r="G78" s="554"/>
      <c r="H78" s="555"/>
      <c r="I78" s="555"/>
      <c r="J78" s="555"/>
      <c r="K78" s="54"/>
      <c r="L78" s="6"/>
    </row>
    <row r="79" spans="2:12" ht="15.75" x14ac:dyDescent="0.25">
      <c r="B79" s="4"/>
      <c r="C79" s="15"/>
      <c r="D79" s="15"/>
      <c r="E79" s="15"/>
      <c r="F79" s="15"/>
      <c r="G79" s="15"/>
      <c r="H79" s="15"/>
      <c r="I79" s="15"/>
      <c r="J79" s="15"/>
      <c r="K79" s="54"/>
      <c r="L79" s="6"/>
    </row>
    <row r="80" spans="2:12" ht="15.75" x14ac:dyDescent="0.25">
      <c r="B80" s="4"/>
      <c r="C80" s="15" t="s">
        <v>178</v>
      </c>
      <c r="D80" s="15"/>
      <c r="E80" s="15"/>
      <c r="F80" s="15"/>
      <c r="G80" s="554"/>
      <c r="H80" s="555"/>
      <c r="I80" s="555"/>
      <c r="J80" s="555"/>
      <c r="K80" s="54"/>
      <c r="L80" s="6"/>
    </row>
    <row r="81" spans="2:14" ht="15.75" x14ac:dyDescent="0.25">
      <c r="B81" s="4"/>
      <c r="C81" s="15"/>
      <c r="D81" s="15"/>
      <c r="E81" s="15"/>
      <c r="F81" s="15"/>
      <c r="G81" s="15"/>
      <c r="H81" s="259"/>
      <c r="I81" s="259"/>
      <c r="J81" s="259"/>
      <c r="K81" s="259"/>
      <c r="L81" s="260"/>
    </row>
    <row r="82" spans="2:14" ht="15.75" customHeight="1" x14ac:dyDescent="0.25">
      <c r="B82" s="4"/>
      <c r="C82" s="565" t="s">
        <v>62</v>
      </c>
      <c r="D82" s="565"/>
      <c r="E82" s="565"/>
      <c r="F82" s="565"/>
      <c r="G82" s="565"/>
      <c r="H82" s="572"/>
      <c r="I82" s="573"/>
      <c r="J82" s="573"/>
      <c r="K82" s="259"/>
      <c r="L82" s="260"/>
    </row>
    <row r="83" spans="2:14" x14ac:dyDescent="0.25">
      <c r="B83" s="261"/>
      <c r="C83" s="566"/>
      <c r="D83" s="566"/>
      <c r="E83" s="566"/>
      <c r="F83" s="566"/>
      <c r="G83" s="566"/>
      <c r="H83" s="259"/>
      <c r="I83" s="259"/>
      <c r="J83" s="259"/>
      <c r="K83" s="259"/>
      <c r="L83" s="260"/>
    </row>
    <row r="84" spans="2:14" x14ac:dyDescent="0.25">
      <c r="B84" s="261"/>
      <c r="C84" s="259"/>
      <c r="D84" s="259"/>
      <c r="E84" s="259"/>
      <c r="F84" s="259"/>
      <c r="G84" s="259"/>
      <c r="H84" s="259"/>
      <c r="I84" s="259"/>
      <c r="J84" s="259"/>
      <c r="K84" s="259"/>
      <c r="L84" s="260"/>
    </row>
    <row r="85" spans="2:14" ht="15.75" thickBot="1" x14ac:dyDescent="0.3">
      <c r="B85" s="262"/>
      <c r="C85" s="263"/>
      <c r="D85" s="263"/>
      <c r="E85" s="263"/>
      <c r="F85" s="263"/>
      <c r="G85" s="263"/>
      <c r="H85" s="263"/>
      <c r="I85" s="263"/>
      <c r="J85" s="263"/>
      <c r="K85" s="263"/>
      <c r="L85" s="264"/>
    </row>
    <row r="86" spans="2:14" ht="87" customHeight="1" x14ac:dyDescent="0.25">
      <c r="B86" s="574" t="s">
        <v>74</v>
      </c>
      <c r="C86" s="575"/>
      <c r="D86" s="575"/>
      <c r="E86" s="575"/>
      <c r="F86" s="575"/>
      <c r="G86" s="575"/>
      <c r="H86" s="575"/>
      <c r="I86" s="575"/>
      <c r="J86" s="575"/>
      <c r="K86" s="575"/>
      <c r="L86" s="576"/>
      <c r="N86" s="37"/>
    </row>
    <row r="87" spans="2:14" ht="15.75" thickBot="1" x14ac:dyDescent="0.3"/>
    <row r="88" spans="2:14" x14ac:dyDescent="0.25">
      <c r="B88" s="40" t="str">
        <f>"Version " &amp; Version</f>
        <v>Version FINAL 03/31/2017</v>
      </c>
      <c r="C88" s="3"/>
      <c r="D88" s="3"/>
      <c r="E88" s="3"/>
      <c r="F88" s="3"/>
      <c r="G88" s="3"/>
      <c r="H88" s="3"/>
      <c r="I88" s="3"/>
      <c r="J88" s="3"/>
      <c r="K88" s="3"/>
      <c r="L88" s="34"/>
    </row>
    <row r="89" spans="2:14" x14ac:dyDescent="0.25">
      <c r="B89" s="233"/>
      <c r="C89" s="580"/>
      <c r="D89" s="580"/>
      <c r="E89" s="580"/>
      <c r="F89" s="580"/>
      <c r="G89" s="580"/>
      <c r="H89" s="580"/>
      <c r="I89" s="580"/>
      <c r="J89" s="580"/>
      <c r="K89" s="580"/>
      <c r="L89" s="234"/>
    </row>
    <row r="90" spans="2:14" ht="15.75" x14ac:dyDescent="0.25">
      <c r="B90" s="487" t="s">
        <v>142</v>
      </c>
      <c r="C90" s="488"/>
      <c r="D90" s="488"/>
      <c r="E90" s="488"/>
      <c r="F90" s="488"/>
      <c r="G90" s="488"/>
      <c r="H90" s="488"/>
      <c r="I90" s="488"/>
      <c r="J90" s="488"/>
      <c r="K90" s="488"/>
      <c r="L90" s="489"/>
    </row>
    <row r="91" spans="2:14" ht="15.75" x14ac:dyDescent="0.25">
      <c r="B91" s="487" t="s">
        <v>241</v>
      </c>
      <c r="C91" s="488"/>
      <c r="D91" s="488"/>
      <c r="E91" s="488"/>
      <c r="F91" s="488"/>
      <c r="G91" s="488"/>
      <c r="H91" s="488"/>
      <c r="I91" s="488"/>
      <c r="J91" s="488"/>
      <c r="K91" s="488"/>
      <c r="L91" s="489"/>
    </row>
    <row r="92" spans="2:14" ht="15.75" x14ac:dyDescent="0.25">
      <c r="B92" s="248"/>
      <c r="C92" s="249"/>
      <c r="D92" s="249"/>
      <c r="E92" s="249"/>
      <c r="F92" s="249"/>
      <c r="G92" s="249"/>
      <c r="H92" s="249"/>
      <c r="I92" s="249"/>
      <c r="J92" s="249"/>
      <c r="K92" s="249"/>
      <c r="L92" s="250"/>
    </row>
    <row r="93" spans="2:14" ht="15.75" customHeight="1" x14ac:dyDescent="0.25">
      <c r="B93" s="248"/>
      <c r="C93" s="556" t="s">
        <v>262</v>
      </c>
      <c r="D93" s="556"/>
      <c r="E93" s="556"/>
      <c r="F93" s="556"/>
      <c r="G93" s="556"/>
      <c r="H93" s="556"/>
      <c r="I93" s="556"/>
      <c r="J93" s="556"/>
      <c r="K93" s="556"/>
      <c r="L93" s="250"/>
    </row>
    <row r="94" spans="2:14" ht="15.75" x14ac:dyDescent="0.25">
      <c r="B94" s="248"/>
      <c r="C94" s="16"/>
      <c r="D94" s="16"/>
      <c r="E94" s="16"/>
      <c r="F94" s="16"/>
      <c r="G94" s="16"/>
      <c r="H94" s="16"/>
      <c r="I94" s="16"/>
      <c r="J94" s="16"/>
      <c r="K94" s="16"/>
      <c r="L94" s="250"/>
    </row>
    <row r="95" spans="2:14" ht="15.75" customHeight="1" x14ac:dyDescent="0.25">
      <c r="B95" s="248"/>
      <c r="C95" s="536" t="s">
        <v>263</v>
      </c>
      <c r="D95" s="536"/>
      <c r="E95" s="536"/>
      <c r="F95" s="536"/>
      <c r="G95" s="536"/>
      <c r="H95" s="7"/>
      <c r="I95" s="7"/>
      <c r="J95" s="7"/>
      <c r="K95" s="7"/>
      <c r="L95" s="250"/>
    </row>
    <row r="96" spans="2:14" ht="15.75" x14ac:dyDescent="0.25">
      <c r="B96" s="248"/>
      <c r="C96" s="536"/>
      <c r="D96" s="536"/>
      <c r="E96" s="536"/>
      <c r="F96" s="536"/>
      <c r="G96" s="536"/>
      <c r="H96" s="7"/>
      <c r="I96" s="7"/>
      <c r="J96" s="7"/>
      <c r="K96" s="7"/>
      <c r="L96" s="250"/>
    </row>
    <row r="97" spans="2:12" ht="15.75" x14ac:dyDescent="0.25">
      <c r="B97" s="350"/>
      <c r="C97" s="536"/>
      <c r="D97" s="536"/>
      <c r="E97" s="536"/>
      <c r="F97" s="536"/>
      <c r="G97" s="536"/>
      <c r="H97" s="581"/>
      <c r="I97" s="581"/>
      <c r="J97" s="581"/>
      <c r="K97" s="581"/>
      <c r="L97" s="351"/>
    </row>
    <row r="98" spans="2:12" ht="15.75" x14ac:dyDescent="0.25">
      <c r="B98" s="248"/>
      <c r="C98" s="16"/>
      <c r="D98" s="16"/>
      <c r="E98" s="16"/>
      <c r="F98" s="16"/>
      <c r="G98" s="16"/>
      <c r="H98" s="16"/>
      <c r="I98" s="16"/>
      <c r="J98" s="16"/>
      <c r="K98" s="16"/>
      <c r="L98" s="250"/>
    </row>
    <row r="99" spans="2:12" ht="15.75" x14ac:dyDescent="0.25">
      <c r="B99" s="248"/>
      <c r="C99" s="16" t="s">
        <v>143</v>
      </c>
      <c r="D99" s="16"/>
      <c r="E99" s="16"/>
      <c r="F99" s="16"/>
      <c r="G99" s="16"/>
      <c r="H99" s="581"/>
      <c r="I99" s="581"/>
      <c r="J99" s="581"/>
      <c r="K99" s="581"/>
      <c r="L99" s="250"/>
    </row>
    <row r="100" spans="2:12" ht="15.75" x14ac:dyDescent="0.25">
      <c r="B100" s="248"/>
      <c r="C100" s="16"/>
      <c r="D100" s="16"/>
      <c r="E100" s="16"/>
      <c r="F100" s="16"/>
      <c r="G100" s="16"/>
      <c r="H100" s="16"/>
      <c r="I100" s="16"/>
      <c r="J100" s="16"/>
      <c r="K100" s="16"/>
      <c r="L100" s="250"/>
    </row>
    <row r="101" spans="2:12" ht="15.75" x14ac:dyDescent="0.25">
      <c r="B101" s="248"/>
      <c r="C101" s="16" t="s">
        <v>144</v>
      </c>
      <c r="D101" s="16"/>
      <c r="E101" s="16"/>
      <c r="F101" s="16"/>
      <c r="G101" s="16"/>
      <c r="H101" s="581"/>
      <c r="I101" s="581"/>
      <c r="J101" s="581"/>
      <c r="K101" s="581"/>
      <c r="L101" s="250"/>
    </row>
    <row r="102" spans="2:12" ht="16.5" thickBot="1" x14ac:dyDescent="0.3">
      <c r="B102" s="248"/>
      <c r="C102" s="16"/>
      <c r="D102" s="16"/>
      <c r="E102" s="16"/>
      <c r="F102" s="16"/>
      <c r="G102" s="16"/>
      <c r="H102" s="16"/>
      <c r="I102" s="16"/>
      <c r="J102" s="16"/>
      <c r="K102" s="16"/>
      <c r="L102" s="250"/>
    </row>
    <row r="103" spans="2:12" ht="24" customHeight="1" x14ac:dyDescent="0.25">
      <c r="B103" s="248"/>
      <c r="C103" s="557" t="s">
        <v>264</v>
      </c>
      <c r="D103" s="558"/>
      <c r="E103" s="558"/>
      <c r="F103" s="558"/>
      <c r="G103" s="558"/>
      <c r="H103" s="558"/>
      <c r="I103" s="558"/>
      <c r="J103" s="558"/>
      <c r="K103" s="559"/>
      <c r="L103" s="250"/>
    </row>
    <row r="104" spans="2:12" ht="24" customHeight="1" thickBot="1" x14ac:dyDescent="0.3">
      <c r="B104" s="350"/>
      <c r="C104" s="560"/>
      <c r="D104" s="561"/>
      <c r="E104" s="561"/>
      <c r="F104" s="561"/>
      <c r="G104" s="561"/>
      <c r="H104" s="561"/>
      <c r="I104" s="561"/>
      <c r="J104" s="561"/>
      <c r="K104" s="562"/>
      <c r="L104" s="351"/>
    </row>
    <row r="105" spans="2:12" ht="4.5" customHeight="1" x14ac:dyDescent="0.25">
      <c r="B105" s="248"/>
      <c r="C105" s="16"/>
      <c r="D105" s="16"/>
      <c r="E105" s="16"/>
      <c r="F105" s="16"/>
      <c r="G105" s="16"/>
      <c r="H105" s="16"/>
      <c r="I105" s="16"/>
      <c r="J105" s="16"/>
      <c r="K105" s="16"/>
      <c r="L105" s="250"/>
    </row>
    <row r="106" spans="2:12" ht="15.75" x14ac:dyDescent="0.25">
      <c r="B106" s="350"/>
      <c r="C106" s="563" t="s">
        <v>265</v>
      </c>
      <c r="D106" s="563"/>
      <c r="E106" s="563"/>
      <c r="F106" s="563"/>
      <c r="G106" s="563"/>
      <c r="H106" s="563"/>
      <c r="I106" s="563"/>
      <c r="J106" s="563"/>
      <c r="K106" s="563"/>
      <c r="L106" s="351"/>
    </row>
    <row r="107" spans="2:12" ht="67.5" customHeight="1" x14ac:dyDescent="0.25">
      <c r="B107" s="248"/>
      <c r="C107" s="564"/>
      <c r="D107" s="564"/>
      <c r="E107" s="564"/>
      <c r="F107" s="564"/>
      <c r="G107" s="564"/>
      <c r="H107" s="564"/>
      <c r="I107" s="564"/>
      <c r="J107" s="564"/>
      <c r="K107" s="564"/>
      <c r="L107" s="250"/>
    </row>
    <row r="108" spans="2:12" ht="15.75" x14ac:dyDescent="0.25">
      <c r="B108" s="248"/>
      <c r="C108" s="510"/>
      <c r="D108" s="511"/>
      <c r="E108" s="511"/>
      <c r="F108" s="511"/>
      <c r="G108" s="511"/>
      <c r="H108" s="511"/>
      <c r="I108" s="511"/>
      <c r="J108" s="511"/>
      <c r="K108" s="577"/>
      <c r="L108" s="250"/>
    </row>
    <row r="109" spans="2:12" ht="15.75" x14ac:dyDescent="0.25">
      <c r="B109" s="248"/>
      <c r="C109" s="514"/>
      <c r="D109" s="515"/>
      <c r="E109" s="515"/>
      <c r="F109" s="515"/>
      <c r="G109" s="515"/>
      <c r="H109" s="515"/>
      <c r="I109" s="515"/>
      <c r="J109" s="515"/>
      <c r="K109" s="578"/>
      <c r="L109" s="250"/>
    </row>
    <row r="110" spans="2:12" ht="15.75" x14ac:dyDescent="0.25">
      <c r="B110" s="248"/>
      <c r="C110" s="514"/>
      <c r="D110" s="515"/>
      <c r="E110" s="515"/>
      <c r="F110" s="515"/>
      <c r="G110" s="515"/>
      <c r="H110" s="515"/>
      <c r="I110" s="515"/>
      <c r="J110" s="515"/>
      <c r="K110" s="578"/>
      <c r="L110" s="250"/>
    </row>
    <row r="111" spans="2:12" ht="15.75" x14ac:dyDescent="0.25">
      <c r="B111" s="350"/>
      <c r="C111" s="514"/>
      <c r="D111" s="515"/>
      <c r="E111" s="515"/>
      <c r="F111" s="515"/>
      <c r="G111" s="515"/>
      <c r="H111" s="515"/>
      <c r="I111" s="515"/>
      <c r="J111" s="515"/>
      <c r="K111" s="578"/>
      <c r="L111" s="351"/>
    </row>
    <row r="112" spans="2:12" ht="15.75" x14ac:dyDescent="0.25">
      <c r="B112" s="248"/>
      <c r="C112" s="514"/>
      <c r="D112" s="515"/>
      <c r="E112" s="515"/>
      <c r="F112" s="515"/>
      <c r="G112" s="515"/>
      <c r="H112" s="515"/>
      <c r="I112" s="515"/>
      <c r="J112" s="515"/>
      <c r="K112" s="578"/>
      <c r="L112" s="250"/>
    </row>
    <row r="113" spans="2:12" ht="15.75" x14ac:dyDescent="0.25">
      <c r="B113" s="248"/>
      <c r="C113" s="518"/>
      <c r="D113" s="519"/>
      <c r="E113" s="519"/>
      <c r="F113" s="519"/>
      <c r="G113" s="519"/>
      <c r="H113" s="519"/>
      <c r="I113" s="519"/>
      <c r="J113" s="519"/>
      <c r="K113" s="579"/>
      <c r="L113" s="250"/>
    </row>
    <row r="114" spans="2:12" ht="15.75" x14ac:dyDescent="0.25">
      <c r="B114" s="248"/>
      <c r="C114" s="252"/>
      <c r="D114" s="252"/>
      <c r="E114" s="252"/>
      <c r="F114" s="252"/>
      <c r="G114" s="252"/>
      <c r="H114" s="252"/>
      <c r="I114" s="252"/>
      <c r="J114" s="252"/>
      <c r="K114" s="252"/>
      <c r="L114" s="250"/>
    </row>
    <row r="115" spans="2:12" ht="61.5" customHeight="1" x14ac:dyDescent="0.25">
      <c r="B115" s="248"/>
      <c r="C115" s="567" t="s">
        <v>145</v>
      </c>
      <c r="D115" s="567"/>
      <c r="E115" s="567"/>
      <c r="F115" s="567" t="s">
        <v>137</v>
      </c>
      <c r="G115" s="567"/>
      <c r="H115" s="567" t="s">
        <v>138</v>
      </c>
      <c r="I115" s="567"/>
      <c r="J115" s="567" t="s">
        <v>146</v>
      </c>
      <c r="K115" s="567"/>
      <c r="L115" s="250"/>
    </row>
    <row r="116" spans="2:12" ht="15.75" x14ac:dyDescent="0.25">
      <c r="B116" s="248"/>
      <c r="C116" s="569"/>
      <c r="D116" s="570"/>
      <c r="E116" s="571"/>
      <c r="F116" s="568"/>
      <c r="G116" s="568"/>
      <c r="H116" s="568"/>
      <c r="I116" s="568"/>
      <c r="J116" s="568"/>
      <c r="K116" s="568"/>
      <c r="L116" s="250"/>
    </row>
    <row r="117" spans="2:12" ht="15.75" x14ac:dyDescent="0.25">
      <c r="B117" s="248"/>
      <c r="C117" s="569"/>
      <c r="D117" s="570"/>
      <c r="E117" s="571"/>
      <c r="F117" s="552"/>
      <c r="G117" s="552"/>
      <c r="H117" s="552"/>
      <c r="I117" s="552"/>
      <c r="J117" s="552"/>
      <c r="K117" s="552"/>
      <c r="L117" s="250"/>
    </row>
    <row r="118" spans="2:12" ht="15.75" x14ac:dyDescent="0.25">
      <c r="B118" s="248"/>
      <c r="C118" s="569"/>
      <c r="D118" s="570"/>
      <c r="E118" s="571"/>
      <c r="F118" s="568"/>
      <c r="G118" s="568"/>
      <c r="H118" s="568"/>
      <c r="I118" s="568"/>
      <c r="J118" s="568"/>
      <c r="K118" s="568"/>
      <c r="L118" s="250"/>
    </row>
    <row r="119" spans="2:12" ht="15.75" x14ac:dyDescent="0.25">
      <c r="B119" s="248"/>
      <c r="C119" s="569"/>
      <c r="D119" s="570"/>
      <c r="E119" s="571"/>
      <c r="F119" s="568"/>
      <c r="G119" s="568"/>
      <c r="H119" s="568"/>
      <c r="I119" s="568"/>
      <c r="J119" s="568"/>
      <c r="K119" s="568"/>
      <c r="L119" s="250"/>
    </row>
    <row r="120" spans="2:12" ht="15.75" x14ac:dyDescent="0.25">
      <c r="B120" s="248"/>
      <c r="C120" s="569"/>
      <c r="D120" s="570"/>
      <c r="E120" s="571"/>
      <c r="F120" s="552"/>
      <c r="G120" s="552"/>
      <c r="H120" s="552"/>
      <c r="I120" s="552"/>
      <c r="J120" s="552"/>
      <c r="K120" s="552"/>
      <c r="L120" s="250"/>
    </row>
    <row r="121" spans="2:12" ht="4.5" customHeight="1" x14ac:dyDescent="0.25">
      <c r="B121" s="248"/>
      <c r="C121" s="249"/>
      <c r="D121" s="249"/>
      <c r="E121" s="258"/>
      <c r="F121" s="258"/>
      <c r="G121" s="258"/>
      <c r="H121" s="258"/>
      <c r="I121" s="258"/>
      <c r="J121" s="256"/>
      <c r="K121" s="17"/>
      <c r="L121" s="250"/>
    </row>
    <row r="122" spans="2:12" ht="63.75" customHeight="1" x14ac:dyDescent="0.25">
      <c r="B122" s="248"/>
      <c r="C122" s="563" t="s">
        <v>266</v>
      </c>
      <c r="D122" s="563"/>
      <c r="E122" s="563"/>
      <c r="F122" s="563"/>
      <c r="G122" s="563"/>
      <c r="H122" s="563"/>
      <c r="I122" s="563"/>
      <c r="J122" s="563"/>
      <c r="K122" s="563"/>
      <c r="L122" s="250"/>
    </row>
    <row r="123" spans="2:12" ht="4.5" customHeight="1" thickBot="1" x14ac:dyDescent="0.3">
      <c r="B123" s="287"/>
      <c r="C123" s="288"/>
      <c r="D123" s="289"/>
      <c r="E123" s="289"/>
      <c r="F123" s="289"/>
      <c r="G123" s="289"/>
      <c r="H123" s="289"/>
      <c r="I123" s="289"/>
      <c r="J123" s="9"/>
      <c r="K123" s="9"/>
      <c r="L123" s="290"/>
    </row>
  </sheetData>
  <sheetProtection selectLockedCells="1"/>
  <sortState ref="W4:W11">
    <sortCondition ref="W4:W11"/>
  </sortState>
  <mergeCells count="126">
    <mergeCell ref="C59:D59"/>
    <mergeCell ref="E59:G59"/>
    <mergeCell ref="C60:D60"/>
    <mergeCell ref="E60:G60"/>
    <mergeCell ref="C53:I54"/>
    <mergeCell ref="B47:L47"/>
    <mergeCell ref="M24:R25"/>
    <mergeCell ref="B44:L44"/>
    <mergeCell ref="C41:G41"/>
    <mergeCell ref="B48:L48"/>
    <mergeCell ref="B49:L49"/>
    <mergeCell ref="H50:I50"/>
    <mergeCell ref="C52:G52"/>
    <mergeCell ref="C58:D58"/>
    <mergeCell ref="E57:G57"/>
    <mergeCell ref="H57:K57"/>
    <mergeCell ref="E58:G58"/>
    <mergeCell ref="H58:K58"/>
    <mergeCell ref="H59:K59"/>
    <mergeCell ref="H60:K60"/>
    <mergeCell ref="F34:J34"/>
    <mergeCell ref="F35:G35"/>
    <mergeCell ref="I35:J35"/>
    <mergeCell ref="H41:J41"/>
    <mergeCell ref="G37:J37"/>
    <mergeCell ref="G39:J39"/>
    <mergeCell ref="C33:D35"/>
    <mergeCell ref="F33:J33"/>
    <mergeCell ref="C27:H28"/>
    <mergeCell ref="D13:I13"/>
    <mergeCell ref="C24:H24"/>
    <mergeCell ref="B3:L3"/>
    <mergeCell ref="B4:L4"/>
    <mergeCell ref="B5:L5"/>
    <mergeCell ref="E6:J6"/>
    <mergeCell ref="H11:I11"/>
    <mergeCell ref="H8:I8"/>
    <mergeCell ref="C18:H18"/>
    <mergeCell ref="C14:I14"/>
    <mergeCell ref="J14:K14"/>
    <mergeCell ref="E69:F69"/>
    <mergeCell ref="I70:J70"/>
    <mergeCell ref="I71:J71"/>
    <mergeCell ref="I72:J72"/>
    <mergeCell ref="I73:J73"/>
    <mergeCell ref="I74:J74"/>
    <mergeCell ref="G70:H70"/>
    <mergeCell ref="G71:H71"/>
    <mergeCell ref="G72:H72"/>
    <mergeCell ref="G73:H73"/>
    <mergeCell ref="G74:H74"/>
    <mergeCell ref="E70:F70"/>
    <mergeCell ref="E72:F72"/>
    <mergeCell ref="E63:G63"/>
    <mergeCell ref="H61:K61"/>
    <mergeCell ref="H62:K62"/>
    <mergeCell ref="H63:K63"/>
    <mergeCell ref="C68:D68"/>
    <mergeCell ref="I68:J68"/>
    <mergeCell ref="C69:D69"/>
    <mergeCell ref="G68:H68"/>
    <mergeCell ref="I66:J66"/>
    <mergeCell ref="I67:J67"/>
    <mergeCell ref="G66:H67"/>
    <mergeCell ref="C61:D61"/>
    <mergeCell ref="E61:G61"/>
    <mergeCell ref="C62:D62"/>
    <mergeCell ref="E62:G62"/>
    <mergeCell ref="C64:D64"/>
    <mergeCell ref="E64:G64"/>
    <mergeCell ref="H64:K64"/>
    <mergeCell ref="C63:D63"/>
    <mergeCell ref="G69:H69"/>
    <mergeCell ref="I69:J69"/>
    <mergeCell ref="E66:F66"/>
    <mergeCell ref="E67:F67"/>
    <mergeCell ref="E68:F68"/>
    <mergeCell ref="H116:I116"/>
    <mergeCell ref="C115:E115"/>
    <mergeCell ref="H115:I115"/>
    <mergeCell ref="E73:F73"/>
    <mergeCell ref="E74:F74"/>
    <mergeCell ref="C73:D73"/>
    <mergeCell ref="C74:D74"/>
    <mergeCell ref="C116:E116"/>
    <mergeCell ref="H82:J82"/>
    <mergeCell ref="B86:L86"/>
    <mergeCell ref="G78:J78"/>
    <mergeCell ref="J116:K116"/>
    <mergeCell ref="C108:K113"/>
    <mergeCell ref="C89:K89"/>
    <mergeCell ref="B90:L90"/>
    <mergeCell ref="B91:L91"/>
    <mergeCell ref="H97:K97"/>
    <mergeCell ref="H99:K99"/>
    <mergeCell ref="H101:K101"/>
    <mergeCell ref="F115:G115"/>
    <mergeCell ref="F116:G116"/>
    <mergeCell ref="C122:K122"/>
    <mergeCell ref="J118:K118"/>
    <mergeCell ref="J119:K119"/>
    <mergeCell ref="J120:K120"/>
    <mergeCell ref="C119:E119"/>
    <mergeCell ref="C120:E120"/>
    <mergeCell ref="H117:I117"/>
    <mergeCell ref="H118:I118"/>
    <mergeCell ref="H119:I119"/>
    <mergeCell ref="H120:I120"/>
    <mergeCell ref="J117:K117"/>
    <mergeCell ref="C117:E117"/>
    <mergeCell ref="C118:E118"/>
    <mergeCell ref="F117:G117"/>
    <mergeCell ref="F118:G118"/>
    <mergeCell ref="F119:G119"/>
    <mergeCell ref="F120:G120"/>
    <mergeCell ref="C70:D70"/>
    <mergeCell ref="E71:F71"/>
    <mergeCell ref="G80:J80"/>
    <mergeCell ref="C93:K93"/>
    <mergeCell ref="C95:G97"/>
    <mergeCell ref="C103:K104"/>
    <mergeCell ref="C106:K107"/>
    <mergeCell ref="C82:G83"/>
    <mergeCell ref="J115:K115"/>
    <mergeCell ref="C71:D71"/>
    <mergeCell ref="C72:D72"/>
  </mergeCells>
  <phoneticPr fontId="38" type="noConversion"/>
  <dataValidations xWindow="776" yWindow="734" count="13">
    <dataValidation type="list" allowBlank="1" showInputMessage="1" showErrorMessage="1" promptTitle="Percentage Adjustable" prompt="Indicated whether percentage can be reduced" sqref="J28:J29">
      <formula1>"Yes,No"</formula1>
    </dataValidation>
    <dataValidation type="decimal" operator="greaterThanOrEqual" allowBlank="1" showInputMessage="1" showErrorMessage="1" errorTitle="Minimum Net Capacity" error="Minimum amount is 2 MW" promptTitle="Net Capacity" prompt="Enter net generating capability in MW" sqref="J16">
      <formula1>MinMCA</formula1>
    </dataValidation>
    <dataValidation type="decimal" operator="greaterThanOrEqual" allowBlank="1" showInputMessage="1" showErrorMessage="1" errorTitle="Too Small" error="Minimum is 2 MW" promptTitle="Gross Capacity" prompt="Enter gross generating capability in MW" sqref="H16">
      <formula1>MinMCA</formula1>
    </dataValidation>
    <dataValidation type="decimal" operator="greaterThanOrEqual" allowBlank="1" showInputMessage="1" showErrorMessage="1" errorTitle="Minimum Required" error="Minimum Amount is 2 MWh/h.  Make sure input value is in  MWh/hr." promptTitle="Contract Maximum Amount" prompt="Enter in MWh/hr_x000a__x000a__x000a_" sqref="J18">
      <formula1>MinMCA</formula1>
    </dataValidation>
    <dataValidation type="decimal" allowBlank="1" showInputMessage="1" showErrorMessage="1" errorTitle="Value to low" error="Enter value between 5 and 100" promptTitle="Capacity Factor" prompt="Example: For 80% enter 80, not 0.8_x000a_" sqref="J20">
      <formula1>5</formula1>
      <formula2>100</formula2>
    </dataValidation>
    <dataValidation type="decimal" allowBlank="1" showInputMessage="1" showErrorMessage="1" errorTitle="Value to low" error="Enter value between 5 and 100" promptTitle="Annual Availability" prompt="Example:  For 80% enter 80, not 0.8_x000a_" sqref="J22">
      <formula1>5</formula1>
      <formula2>100</formula2>
    </dataValidation>
    <dataValidation type="decimal" allowBlank="1" showInputMessage="1" showErrorMessage="1" errorTitle="Value to low" error="Enter value between 5 and 100" promptTitle="Percent Offered" prompt="Example:  Enter 80 for 80%, not 0.8_x000a_" sqref="J24">
      <formula1>5</formula1>
      <formula2>100</formula2>
    </dataValidation>
    <dataValidation type="decimal" allowBlank="1" showInputMessage="1" showErrorMessage="1" errorTitle="Invalid Number" error="Enter value &gt; 1 and less than Buyer's Percent Entitlement" promptTitle="Minimum Percent" prompt="Enter whole number. Must be less than Buyer's Percentage above._x000a_" sqref="J30">
      <formula1>1</formula1>
      <formula2>PctEnt-1</formula2>
    </dataValidation>
    <dataValidation allowBlank="1" showInputMessage="1" showErrorMessage="1" errorTitle="Invalid date" error="Cannot be on or after 10/21/2013 or before 1/1/1940" promptTitle="Existing Facility CO Date" prompt="Example: 05/01/2004 (MM/DD/YYYY)_x000a__x000a_" sqref="H11:I12"/>
    <dataValidation type="date" allowBlank="1" showInputMessage="1" showErrorMessage="1" errorTitle="Invalid Date" error="Date must be between 7/1/2014 and 12/31/2017" promptTitle="Estimated CO Date (New/Upgrade)" prompt="Example:  05/01/15_x000a_(MM/DD/YYYY)" sqref="H9:I10">
      <formula1>EarlyEffDate</formula1>
      <formula2>LateEffDate</formula2>
    </dataValidation>
    <dataValidation allowBlank="1" showInputMessage="1" showErrorMessage="1" errorTitle="Invalid Date" error="Date must be between 7/1/2014 and 12/31/2017" promptTitle="Estimated CO Date (New/Upgrade)" prompt="Example:  08/01/19_x000a_(MM/DD/YYYY)" sqref="H8:I8"/>
    <dataValidation allowBlank="1" showInputMessage="1" showErrorMessage="1" errorTitle="Invalid Date" error="Date must be between 7/1/2014 and 12/31/2017" promptTitle="Enter Date" prompt="Example:  08/01/19_x000a_(MM/DD/YYYY)" sqref="H50:I50"/>
    <dataValidation allowBlank="1" showInputMessage="1" showErrorMessage="1" errorTitle="Invalid Date" error="Date must be between 7/1/2014 and 12/31/2017" promptTitle="Estimated CO Date (New/Upgrade)" prompt="Example:  05/01/15_x000a_(MM/DD/YYYY)" sqref="H51:I51"/>
  </dataValidations>
  <pageMargins left="0.5" right="0.5" top="0.75" bottom="0.75" header="0.3" footer="0.3"/>
  <pageSetup fitToHeight="4" orientation="portrait"/>
  <extLst>
    <ext xmlns:x14="http://schemas.microsoft.com/office/spreadsheetml/2009/9/main" uri="{CCE6A557-97BC-4b89-ADB6-D9C93CAAB3DF}">
      <x14:dataValidations xmlns:xm="http://schemas.microsoft.com/office/excel/2006/main" xWindow="776" yWindow="734" count="2">
        <x14:dataValidation type="list" allowBlank="1" showInputMessage="1" showErrorMessage="1" promptTitle="ISO NE Load Zone" prompt="Select the Zone the Project will be located in">
          <x14:formula1>
            <xm:f>Tables!$B$8:$B$16</xm:f>
          </x14:formula1>
          <xm:sqref>H41:J41</xm:sqref>
        </x14:dataValidation>
        <x14:dataValidation type="list" allowBlank="1" showInputMessage="1" showErrorMessage="1" promptTitle="ISO NE Load Zone" prompt="Select the Zone the Project will be located in">
          <x14:formula1>
            <xm:f>[1]Tables!#REF!</xm:f>
          </x14:formula1>
          <xm:sqref>H82:J82</xm:sqref>
        </x14:dataValidation>
      </x14:dataValidations>
    </ex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16"/>
  <sheetViews>
    <sheetView showGridLines="0" topLeftCell="A76" zoomScaleNormal="100" workbookViewId="0"/>
  </sheetViews>
  <sheetFormatPr defaultColWidth="9.140625" defaultRowHeight="15" x14ac:dyDescent="0.25"/>
  <cols>
    <col min="1" max="1" width="3.42578125" style="2" customWidth="1"/>
    <col min="2" max="2" width="8.140625" style="2" customWidth="1"/>
    <col min="3" max="3" width="6.85546875" style="2" customWidth="1"/>
    <col min="4" max="34" width="8.7109375" style="2" customWidth="1"/>
    <col min="35" max="36" width="5.7109375" style="2" customWidth="1"/>
    <col min="37" max="42" width="9.140625" style="2"/>
    <col min="43" max="43" width="10.28515625" style="2" customWidth="1"/>
    <col min="44" max="16384" width="9.140625" style="2"/>
  </cols>
  <sheetData>
    <row r="1" spans="1:37" ht="15.75" thickBot="1" x14ac:dyDescent="0.3">
      <c r="A1" s="1"/>
    </row>
    <row r="2" spans="1:37" ht="15.75" x14ac:dyDescent="0.25">
      <c r="B2" s="40" t="str">
        <f>"Version " &amp; Version</f>
        <v>Version FINAL 03/31/2017</v>
      </c>
      <c r="C2" s="204"/>
      <c r="D2" s="204"/>
      <c r="E2" s="204"/>
      <c r="F2" s="204"/>
      <c r="G2" s="204"/>
      <c r="H2" s="204"/>
      <c r="I2" s="204"/>
      <c r="J2" s="3"/>
      <c r="K2" s="3"/>
      <c r="L2" s="3"/>
      <c r="M2" s="3"/>
      <c r="N2" s="3"/>
      <c r="O2" s="3"/>
      <c r="P2" s="3"/>
      <c r="Q2" s="412"/>
      <c r="R2" s="34"/>
    </row>
    <row r="3" spans="1:37" ht="15.75" x14ac:dyDescent="0.25">
      <c r="B3" s="487" t="s">
        <v>133</v>
      </c>
      <c r="C3" s="488"/>
      <c r="D3" s="488"/>
      <c r="E3" s="488"/>
      <c r="F3" s="488"/>
      <c r="G3" s="488"/>
      <c r="H3" s="488"/>
      <c r="I3" s="488"/>
      <c r="J3" s="488"/>
      <c r="K3" s="488"/>
      <c r="L3" s="488"/>
      <c r="M3" s="488"/>
      <c r="N3" s="488"/>
      <c r="O3" s="488"/>
      <c r="P3" s="488"/>
      <c r="Q3" s="488"/>
      <c r="R3" s="489"/>
    </row>
    <row r="4" spans="1:37" ht="15.75" x14ac:dyDescent="0.25">
      <c r="B4" s="487" t="s">
        <v>271</v>
      </c>
      <c r="C4" s="488"/>
      <c r="D4" s="488"/>
      <c r="E4" s="488"/>
      <c r="F4" s="488"/>
      <c r="G4" s="488"/>
      <c r="H4" s="488"/>
      <c r="I4" s="488"/>
      <c r="J4" s="488"/>
      <c r="K4" s="488"/>
      <c r="L4" s="488"/>
      <c r="M4" s="488"/>
      <c r="N4" s="488"/>
      <c r="O4" s="488"/>
      <c r="P4" s="488"/>
      <c r="Q4" s="488"/>
      <c r="R4" s="489"/>
    </row>
    <row r="5" spans="1:37" ht="15.75" x14ac:dyDescent="0.25">
      <c r="B5" s="487" t="s">
        <v>240</v>
      </c>
      <c r="C5" s="488"/>
      <c r="D5" s="488"/>
      <c r="E5" s="488"/>
      <c r="F5" s="488"/>
      <c r="G5" s="488"/>
      <c r="H5" s="488"/>
      <c r="I5" s="488"/>
      <c r="J5" s="488"/>
      <c r="K5" s="488"/>
      <c r="L5" s="488"/>
      <c r="M5" s="488"/>
      <c r="N5" s="488"/>
      <c r="O5" s="488"/>
      <c r="P5" s="488"/>
      <c r="Q5" s="488"/>
      <c r="R5" s="489"/>
      <c r="S5" s="37"/>
      <c r="T5" s="37"/>
      <c r="U5" s="37"/>
      <c r="V5" s="37"/>
      <c r="W5" s="37"/>
      <c r="X5" s="37"/>
      <c r="Y5" s="37"/>
      <c r="Z5" s="37"/>
      <c r="AA5" s="37"/>
      <c r="AB5" s="37"/>
      <c r="AC5" s="37"/>
      <c r="AD5" s="37"/>
      <c r="AE5" s="37"/>
      <c r="AF5" s="37"/>
      <c r="AG5" s="37"/>
      <c r="AH5" s="37"/>
      <c r="AI5" s="37"/>
      <c r="AJ5" s="37"/>
      <c r="AK5" s="37"/>
    </row>
    <row r="6" spans="1:37" ht="15.75" x14ac:dyDescent="0.25">
      <c r="B6" s="367"/>
      <c r="C6" s="206" t="s">
        <v>57</v>
      </c>
      <c r="D6" s="368"/>
      <c r="E6" s="375"/>
      <c r="F6" s="375"/>
      <c r="G6" s="375"/>
      <c r="H6" s="375"/>
      <c r="I6" s="376"/>
      <c r="J6" s="376"/>
      <c r="K6" s="374"/>
      <c r="L6" s="342"/>
      <c r="M6" s="406"/>
      <c r="N6" s="406"/>
      <c r="O6" s="374"/>
      <c r="P6" s="374"/>
      <c r="Q6" s="16"/>
      <c r="R6" s="369"/>
      <c r="S6" s="37"/>
      <c r="T6" s="37"/>
      <c r="U6" s="37"/>
      <c r="V6" s="37"/>
      <c r="W6" s="37"/>
      <c r="X6" s="37"/>
      <c r="Y6" s="37"/>
      <c r="Z6" s="37"/>
      <c r="AA6" s="37"/>
      <c r="AB6" s="37"/>
      <c r="AC6" s="37"/>
      <c r="AD6" s="37"/>
      <c r="AE6" s="37"/>
      <c r="AF6" s="37"/>
      <c r="AG6" s="37"/>
      <c r="AH6" s="37"/>
      <c r="AI6" s="37"/>
      <c r="AJ6" s="37"/>
      <c r="AK6" s="37"/>
    </row>
    <row r="7" spans="1:37" ht="15.75" x14ac:dyDescent="0.25">
      <c r="B7" s="367"/>
      <c r="C7" s="208"/>
      <c r="D7" s="185"/>
      <c r="E7" s="185"/>
      <c r="F7" s="185"/>
      <c r="G7" s="185"/>
      <c r="H7" s="185"/>
      <c r="I7" s="185"/>
      <c r="J7" s="374"/>
      <c r="K7" s="185"/>
      <c r="L7" s="208"/>
      <c r="M7" s="185"/>
      <c r="N7" s="185"/>
      <c r="O7" s="185"/>
      <c r="P7" s="185"/>
      <c r="Q7" s="16"/>
      <c r="R7" s="369"/>
    </row>
    <row r="8" spans="1:37" ht="11.25" customHeight="1" x14ac:dyDescent="0.25">
      <c r="B8" s="367"/>
      <c r="C8" s="368"/>
      <c r="D8" s="368"/>
      <c r="E8" s="368"/>
      <c r="F8" s="368"/>
      <c r="G8" s="368"/>
      <c r="H8" s="368"/>
      <c r="I8" s="368"/>
      <c r="J8" s="49"/>
      <c r="K8" s="368"/>
      <c r="L8" s="368"/>
      <c r="M8" s="368"/>
      <c r="N8" s="368"/>
      <c r="O8" s="368"/>
      <c r="P8" s="368"/>
      <c r="Q8" s="16"/>
      <c r="R8" s="369"/>
    </row>
    <row r="9" spans="1:37" ht="15.75" x14ac:dyDescent="0.25">
      <c r="B9" s="348" t="s">
        <v>324</v>
      </c>
      <c r="C9" s="16"/>
      <c r="D9" s="16"/>
      <c r="E9" s="16"/>
      <c r="F9" s="16"/>
      <c r="G9" s="16"/>
      <c r="H9" s="16"/>
      <c r="I9" s="16"/>
      <c r="J9" s="16"/>
      <c r="K9" s="16"/>
      <c r="L9" s="16"/>
      <c r="M9" s="16"/>
      <c r="N9" s="16"/>
      <c r="O9" s="16"/>
      <c r="P9" s="16"/>
      <c r="Q9" s="16"/>
      <c r="R9" s="349"/>
    </row>
    <row r="10" spans="1:37" ht="15.75" x14ac:dyDescent="0.25">
      <c r="B10" s="20"/>
      <c r="C10" s="15"/>
      <c r="D10" s="15"/>
      <c r="E10" s="15"/>
      <c r="F10" s="15"/>
      <c r="G10" s="15"/>
      <c r="H10" s="15"/>
      <c r="I10" s="15"/>
      <c r="J10" s="15"/>
      <c r="K10" s="15"/>
      <c r="L10" s="15"/>
      <c r="M10" s="15"/>
      <c r="N10" s="15"/>
      <c r="O10" s="15"/>
      <c r="P10" s="15"/>
      <c r="Q10" s="16"/>
      <c r="R10" s="21"/>
    </row>
    <row r="11" spans="1:37" ht="15.75" customHeight="1" x14ac:dyDescent="0.25">
      <c r="B11" s="20"/>
      <c r="C11" s="623"/>
      <c r="D11" s="624"/>
      <c r="E11" s="624"/>
      <c r="F11" s="624"/>
      <c r="G11" s="624"/>
      <c r="H11" s="624"/>
      <c r="I11" s="624"/>
      <c r="J11" s="624"/>
      <c r="K11" s="624"/>
      <c r="L11" s="624"/>
      <c r="M11" s="624"/>
      <c r="N11" s="624"/>
      <c r="O11" s="625"/>
      <c r="P11" s="373"/>
      <c r="Q11" s="16"/>
      <c r="R11" s="21"/>
    </row>
    <row r="12" spans="1:37" ht="15.75" customHeight="1" x14ac:dyDescent="0.25">
      <c r="B12" s="20"/>
      <c r="C12" s="626"/>
      <c r="D12" s="601"/>
      <c r="E12" s="601"/>
      <c r="F12" s="601"/>
      <c r="G12" s="601"/>
      <c r="H12" s="601"/>
      <c r="I12" s="601"/>
      <c r="J12" s="601"/>
      <c r="K12" s="601"/>
      <c r="L12" s="601"/>
      <c r="M12" s="601"/>
      <c r="N12" s="601"/>
      <c r="O12" s="627"/>
      <c r="P12" s="373"/>
      <c r="Q12" s="16"/>
      <c r="R12" s="21"/>
    </row>
    <row r="13" spans="1:37" ht="15.75" customHeight="1" x14ac:dyDescent="0.25">
      <c r="B13" s="20"/>
      <c r="C13" s="626"/>
      <c r="D13" s="601"/>
      <c r="E13" s="601"/>
      <c r="F13" s="601"/>
      <c r="G13" s="601"/>
      <c r="H13" s="601"/>
      <c r="I13" s="601"/>
      <c r="J13" s="601"/>
      <c r="K13" s="601"/>
      <c r="L13" s="601"/>
      <c r="M13" s="601"/>
      <c r="N13" s="601"/>
      <c r="O13" s="627"/>
      <c r="P13" s="373"/>
      <c r="Q13" s="16"/>
      <c r="R13" s="21"/>
    </row>
    <row r="14" spans="1:37" ht="15.75" customHeight="1" x14ac:dyDescent="0.25">
      <c r="B14" s="20"/>
      <c r="C14" s="626"/>
      <c r="D14" s="601"/>
      <c r="E14" s="601"/>
      <c r="F14" s="601"/>
      <c r="G14" s="601"/>
      <c r="H14" s="601"/>
      <c r="I14" s="601"/>
      <c r="J14" s="601"/>
      <c r="K14" s="601"/>
      <c r="L14" s="601"/>
      <c r="M14" s="601"/>
      <c r="N14" s="601"/>
      <c r="O14" s="627"/>
      <c r="P14" s="373"/>
      <c r="Q14" s="16"/>
      <c r="R14" s="21"/>
    </row>
    <row r="15" spans="1:37" ht="15.75" customHeight="1" x14ac:dyDescent="0.25">
      <c r="B15" s="20"/>
      <c r="C15" s="626"/>
      <c r="D15" s="601"/>
      <c r="E15" s="601"/>
      <c r="F15" s="601"/>
      <c r="G15" s="601"/>
      <c r="H15" s="601"/>
      <c r="I15" s="601"/>
      <c r="J15" s="601"/>
      <c r="K15" s="601"/>
      <c r="L15" s="601"/>
      <c r="M15" s="601"/>
      <c r="N15" s="601"/>
      <c r="O15" s="627"/>
      <c r="P15" s="373"/>
      <c r="Q15" s="16"/>
      <c r="R15" s="21"/>
    </row>
    <row r="16" spans="1:37" ht="15.75" customHeight="1" x14ac:dyDescent="0.25">
      <c r="B16" s="20"/>
      <c r="C16" s="626"/>
      <c r="D16" s="601"/>
      <c r="E16" s="601"/>
      <c r="F16" s="601"/>
      <c r="G16" s="601"/>
      <c r="H16" s="601"/>
      <c r="I16" s="601"/>
      <c r="J16" s="601"/>
      <c r="K16" s="601"/>
      <c r="L16" s="601"/>
      <c r="M16" s="601"/>
      <c r="N16" s="601"/>
      <c r="O16" s="627"/>
      <c r="P16" s="373"/>
      <c r="Q16" s="16"/>
      <c r="R16" s="21"/>
    </row>
    <row r="17" spans="2:18" ht="15.75" customHeight="1" x14ac:dyDescent="0.25">
      <c r="B17" s="20"/>
      <c r="C17" s="626"/>
      <c r="D17" s="601"/>
      <c r="E17" s="601"/>
      <c r="F17" s="601"/>
      <c r="G17" s="601"/>
      <c r="H17" s="601"/>
      <c r="I17" s="601"/>
      <c r="J17" s="601"/>
      <c r="K17" s="601"/>
      <c r="L17" s="601"/>
      <c r="M17" s="601"/>
      <c r="N17" s="601"/>
      <c r="O17" s="627"/>
      <c r="P17" s="373"/>
      <c r="Q17" s="16"/>
      <c r="R17" s="21"/>
    </row>
    <row r="18" spans="2:18" ht="15.75" customHeight="1" x14ac:dyDescent="0.25">
      <c r="B18" s="20"/>
      <c r="C18" s="626"/>
      <c r="D18" s="601"/>
      <c r="E18" s="601"/>
      <c r="F18" s="601"/>
      <c r="G18" s="601"/>
      <c r="H18" s="601"/>
      <c r="I18" s="601"/>
      <c r="J18" s="601"/>
      <c r="K18" s="601"/>
      <c r="L18" s="601"/>
      <c r="M18" s="601"/>
      <c r="N18" s="601"/>
      <c r="O18" s="627"/>
      <c r="P18" s="373"/>
      <c r="Q18" s="16"/>
      <c r="R18" s="21"/>
    </row>
    <row r="19" spans="2:18" ht="15.75" customHeight="1" x14ac:dyDescent="0.25">
      <c r="B19" s="20"/>
      <c r="C19" s="626"/>
      <c r="D19" s="601"/>
      <c r="E19" s="601"/>
      <c r="F19" s="601"/>
      <c r="G19" s="601"/>
      <c r="H19" s="601"/>
      <c r="I19" s="601"/>
      <c r="J19" s="601"/>
      <c r="K19" s="601"/>
      <c r="L19" s="601"/>
      <c r="M19" s="601"/>
      <c r="N19" s="601"/>
      <c r="O19" s="627"/>
      <c r="P19" s="373"/>
      <c r="Q19" s="16"/>
      <c r="R19" s="21"/>
    </row>
    <row r="20" spans="2:18" ht="15.75" customHeight="1" x14ac:dyDescent="0.25">
      <c r="B20" s="20"/>
      <c r="C20" s="626"/>
      <c r="D20" s="601"/>
      <c r="E20" s="601"/>
      <c r="F20" s="601"/>
      <c r="G20" s="601"/>
      <c r="H20" s="601"/>
      <c r="I20" s="601"/>
      <c r="J20" s="601"/>
      <c r="K20" s="601"/>
      <c r="L20" s="601"/>
      <c r="M20" s="601"/>
      <c r="N20" s="601"/>
      <c r="O20" s="627"/>
      <c r="P20" s="373"/>
      <c r="Q20" s="16"/>
      <c r="R20" s="21"/>
    </row>
    <row r="21" spans="2:18" ht="15.75" customHeight="1" x14ac:dyDescent="0.25">
      <c r="B21" s="20"/>
      <c r="C21" s="626"/>
      <c r="D21" s="601"/>
      <c r="E21" s="601"/>
      <c r="F21" s="601"/>
      <c r="G21" s="601"/>
      <c r="H21" s="601"/>
      <c r="I21" s="601"/>
      <c r="J21" s="601"/>
      <c r="K21" s="601"/>
      <c r="L21" s="601"/>
      <c r="M21" s="601"/>
      <c r="N21" s="601"/>
      <c r="O21" s="627"/>
      <c r="P21" s="373"/>
      <c r="Q21" s="16"/>
      <c r="R21" s="21"/>
    </row>
    <row r="22" spans="2:18" ht="15.75" customHeight="1" x14ac:dyDescent="0.25">
      <c r="B22" s="20"/>
      <c r="C22" s="626"/>
      <c r="D22" s="601"/>
      <c r="E22" s="601"/>
      <c r="F22" s="601"/>
      <c r="G22" s="601"/>
      <c r="H22" s="601"/>
      <c r="I22" s="601"/>
      <c r="J22" s="601"/>
      <c r="K22" s="601"/>
      <c r="L22" s="601"/>
      <c r="M22" s="601"/>
      <c r="N22" s="601"/>
      <c r="O22" s="627"/>
      <c r="P22" s="373"/>
      <c r="Q22" s="16"/>
      <c r="R22" s="21"/>
    </row>
    <row r="23" spans="2:18" ht="15.75" customHeight="1" x14ac:dyDescent="0.25">
      <c r="B23" s="20"/>
      <c r="C23" s="626"/>
      <c r="D23" s="601"/>
      <c r="E23" s="601"/>
      <c r="F23" s="601"/>
      <c r="G23" s="601"/>
      <c r="H23" s="601"/>
      <c r="I23" s="601"/>
      <c r="J23" s="601"/>
      <c r="K23" s="601"/>
      <c r="L23" s="601"/>
      <c r="M23" s="601"/>
      <c r="N23" s="601"/>
      <c r="O23" s="627"/>
      <c r="P23" s="373"/>
      <c r="Q23" s="16"/>
      <c r="R23" s="21"/>
    </row>
    <row r="24" spans="2:18" ht="15.75" customHeight="1" x14ac:dyDescent="0.25">
      <c r="B24" s="20"/>
      <c r="C24" s="626"/>
      <c r="D24" s="601"/>
      <c r="E24" s="601"/>
      <c r="F24" s="601"/>
      <c r="G24" s="601"/>
      <c r="H24" s="601"/>
      <c r="I24" s="601"/>
      <c r="J24" s="601"/>
      <c r="K24" s="601"/>
      <c r="L24" s="601"/>
      <c r="M24" s="601"/>
      <c r="N24" s="601"/>
      <c r="O24" s="627"/>
      <c r="P24" s="373"/>
      <c r="Q24" s="16"/>
      <c r="R24" s="21"/>
    </row>
    <row r="25" spans="2:18" ht="15.75" customHeight="1" x14ac:dyDescent="0.25">
      <c r="B25" s="20"/>
      <c r="C25" s="626"/>
      <c r="D25" s="601"/>
      <c r="E25" s="601"/>
      <c r="F25" s="601"/>
      <c r="G25" s="601"/>
      <c r="H25" s="601"/>
      <c r="I25" s="601"/>
      <c r="J25" s="601"/>
      <c r="K25" s="601"/>
      <c r="L25" s="601"/>
      <c r="M25" s="601"/>
      <c r="N25" s="601"/>
      <c r="O25" s="627"/>
      <c r="P25" s="373"/>
      <c r="Q25" s="16"/>
      <c r="R25" s="21"/>
    </row>
    <row r="26" spans="2:18" ht="15.75" customHeight="1" x14ac:dyDescent="0.25">
      <c r="B26" s="20"/>
      <c r="C26" s="626"/>
      <c r="D26" s="601"/>
      <c r="E26" s="601"/>
      <c r="F26" s="601"/>
      <c r="G26" s="601"/>
      <c r="H26" s="601"/>
      <c r="I26" s="601"/>
      <c r="J26" s="601"/>
      <c r="K26" s="601"/>
      <c r="L26" s="601"/>
      <c r="M26" s="601"/>
      <c r="N26" s="601"/>
      <c r="O26" s="627"/>
      <c r="P26" s="373"/>
      <c r="Q26" s="16"/>
      <c r="R26" s="21"/>
    </row>
    <row r="27" spans="2:18" ht="15.75" customHeight="1" x14ac:dyDescent="0.25">
      <c r="B27" s="20"/>
      <c r="C27" s="626"/>
      <c r="D27" s="601"/>
      <c r="E27" s="601"/>
      <c r="F27" s="601"/>
      <c r="G27" s="601"/>
      <c r="H27" s="601"/>
      <c r="I27" s="601"/>
      <c r="J27" s="601"/>
      <c r="K27" s="601"/>
      <c r="L27" s="601"/>
      <c r="M27" s="601"/>
      <c r="N27" s="601"/>
      <c r="O27" s="627"/>
      <c r="P27" s="373"/>
      <c r="Q27" s="16"/>
      <c r="R27" s="21"/>
    </row>
    <row r="28" spans="2:18" ht="15.75" customHeight="1" x14ac:dyDescent="0.25">
      <c r="B28" s="20"/>
      <c r="C28" s="626"/>
      <c r="D28" s="601"/>
      <c r="E28" s="601"/>
      <c r="F28" s="601"/>
      <c r="G28" s="601"/>
      <c r="H28" s="601"/>
      <c r="I28" s="601"/>
      <c r="J28" s="601"/>
      <c r="K28" s="601"/>
      <c r="L28" s="601"/>
      <c r="M28" s="601"/>
      <c r="N28" s="601"/>
      <c r="O28" s="627"/>
      <c r="P28" s="373"/>
      <c r="Q28" s="16"/>
      <c r="R28" s="21"/>
    </row>
    <row r="29" spans="2:18" ht="15.75" customHeight="1" x14ac:dyDescent="0.25">
      <c r="B29" s="20"/>
      <c r="C29" s="626"/>
      <c r="D29" s="601"/>
      <c r="E29" s="601"/>
      <c r="F29" s="601"/>
      <c r="G29" s="601"/>
      <c r="H29" s="601"/>
      <c r="I29" s="601"/>
      <c r="J29" s="601"/>
      <c r="K29" s="601"/>
      <c r="L29" s="601"/>
      <c r="M29" s="601"/>
      <c r="N29" s="601"/>
      <c r="O29" s="627"/>
      <c r="P29" s="373"/>
      <c r="Q29" s="16"/>
      <c r="R29" s="21"/>
    </row>
    <row r="30" spans="2:18" ht="15.75" customHeight="1" x14ac:dyDescent="0.25">
      <c r="B30" s="20"/>
      <c r="C30" s="626"/>
      <c r="D30" s="601"/>
      <c r="E30" s="601"/>
      <c r="F30" s="601"/>
      <c r="G30" s="601"/>
      <c r="H30" s="601"/>
      <c r="I30" s="601"/>
      <c r="J30" s="601"/>
      <c r="K30" s="601"/>
      <c r="L30" s="601"/>
      <c r="M30" s="601"/>
      <c r="N30" s="601"/>
      <c r="O30" s="627"/>
      <c r="P30" s="373"/>
      <c r="Q30" s="16"/>
      <c r="R30" s="21"/>
    </row>
    <row r="31" spans="2:18" ht="15.75" customHeight="1" x14ac:dyDescent="0.25">
      <c r="B31" s="20"/>
      <c r="C31" s="626"/>
      <c r="D31" s="601"/>
      <c r="E31" s="601"/>
      <c r="F31" s="601"/>
      <c r="G31" s="601"/>
      <c r="H31" s="601"/>
      <c r="I31" s="601"/>
      <c r="J31" s="601"/>
      <c r="K31" s="601"/>
      <c r="L31" s="601"/>
      <c r="M31" s="601"/>
      <c r="N31" s="601"/>
      <c r="O31" s="627"/>
      <c r="P31" s="373"/>
      <c r="Q31" s="16"/>
      <c r="R31" s="21"/>
    </row>
    <row r="32" spans="2:18" ht="15.75" customHeight="1" x14ac:dyDescent="0.25">
      <c r="B32" s="20"/>
      <c r="C32" s="626"/>
      <c r="D32" s="601"/>
      <c r="E32" s="601"/>
      <c r="F32" s="601"/>
      <c r="G32" s="601"/>
      <c r="H32" s="601"/>
      <c r="I32" s="601"/>
      <c r="J32" s="601"/>
      <c r="K32" s="601"/>
      <c r="L32" s="601"/>
      <c r="M32" s="601"/>
      <c r="N32" s="601"/>
      <c r="O32" s="627"/>
      <c r="P32" s="373"/>
      <c r="Q32" s="16"/>
      <c r="R32" s="21"/>
    </row>
    <row r="33" spans="1:37" ht="15.75" customHeight="1" x14ac:dyDescent="0.25">
      <c r="B33" s="20"/>
      <c r="C33" s="626"/>
      <c r="D33" s="601"/>
      <c r="E33" s="601"/>
      <c r="F33" s="601"/>
      <c r="G33" s="601"/>
      <c r="H33" s="601"/>
      <c r="I33" s="601"/>
      <c r="J33" s="601"/>
      <c r="K33" s="601"/>
      <c r="L33" s="601"/>
      <c r="M33" s="601"/>
      <c r="N33" s="601"/>
      <c r="O33" s="627"/>
      <c r="P33" s="373"/>
      <c r="Q33" s="16"/>
      <c r="R33" s="21"/>
    </row>
    <row r="34" spans="1:37" ht="15.75" customHeight="1" x14ac:dyDescent="0.25">
      <c r="B34" s="20"/>
      <c r="C34" s="628"/>
      <c r="D34" s="629"/>
      <c r="E34" s="629"/>
      <c r="F34" s="629"/>
      <c r="G34" s="629"/>
      <c r="H34" s="629"/>
      <c r="I34" s="629"/>
      <c r="J34" s="629"/>
      <c r="K34" s="629"/>
      <c r="L34" s="629"/>
      <c r="M34" s="629"/>
      <c r="N34" s="629"/>
      <c r="O34" s="630"/>
      <c r="P34" s="373"/>
      <c r="Q34" s="16"/>
      <c r="R34" s="21"/>
    </row>
    <row r="35" spans="1:37" ht="15.75" customHeight="1" x14ac:dyDescent="0.25">
      <c r="B35" s="20"/>
      <c r="C35" s="15"/>
      <c r="D35" s="15"/>
      <c r="E35" s="15"/>
      <c r="F35" s="15"/>
      <c r="G35" s="15"/>
      <c r="H35" s="15"/>
      <c r="I35" s="15"/>
      <c r="J35" s="15"/>
      <c r="K35" s="15"/>
      <c r="L35" s="15"/>
      <c r="M35" s="15"/>
      <c r="N35" s="15"/>
      <c r="O35" s="15"/>
      <c r="P35" s="15"/>
      <c r="Q35" s="16"/>
      <c r="R35" s="21"/>
    </row>
    <row r="36" spans="1:37" ht="15.75" x14ac:dyDescent="0.25">
      <c r="B36" s="621" t="s">
        <v>325</v>
      </c>
      <c r="C36" s="536"/>
      <c r="D36" s="536"/>
      <c r="E36" s="536"/>
      <c r="F36" s="536"/>
      <c r="G36" s="536"/>
      <c r="H36" s="536"/>
      <c r="I36" s="536"/>
      <c r="J36" s="536"/>
      <c r="K36" s="536"/>
      <c r="L36" s="536"/>
      <c r="M36" s="536"/>
      <c r="N36" s="536"/>
      <c r="O36" s="536"/>
      <c r="P36" s="15"/>
      <c r="Q36" s="16"/>
      <c r="R36" s="21"/>
    </row>
    <row r="37" spans="1:37" ht="15.75" customHeight="1" x14ac:dyDescent="0.25">
      <c r="B37" s="348" t="s">
        <v>294</v>
      </c>
      <c r="C37" s="15"/>
      <c r="D37" s="15"/>
      <c r="E37" s="15"/>
      <c r="F37" s="15"/>
      <c r="G37" s="15"/>
      <c r="H37" s="15"/>
      <c r="I37" s="15"/>
      <c r="J37" s="15"/>
      <c r="K37" s="15"/>
      <c r="L37" s="15"/>
      <c r="M37" s="15"/>
      <c r="N37" s="15"/>
      <c r="O37" s="15"/>
      <c r="P37" s="15"/>
      <c r="Q37" s="16"/>
      <c r="R37" s="21"/>
    </row>
    <row r="38" spans="1:37" ht="15.75" customHeight="1" x14ac:dyDescent="0.25">
      <c r="B38" s="20"/>
      <c r="C38" s="15"/>
      <c r="D38" s="15"/>
      <c r="E38" s="15"/>
      <c r="F38" s="15"/>
      <c r="G38" s="15"/>
      <c r="H38" s="15"/>
      <c r="I38" s="15"/>
      <c r="J38" s="15"/>
      <c r="K38" s="15"/>
      <c r="L38" s="15"/>
      <c r="M38" s="15"/>
      <c r="N38" s="15"/>
      <c r="O38" s="15"/>
      <c r="P38" s="15"/>
      <c r="Q38" s="16"/>
      <c r="R38" s="21"/>
    </row>
    <row r="39" spans="1:37" ht="15.75" customHeight="1" thickBot="1" x14ac:dyDescent="0.3">
      <c r="B39" s="60"/>
      <c r="C39" s="242"/>
      <c r="D39" s="242"/>
      <c r="E39" s="242"/>
      <c r="F39" s="242"/>
      <c r="G39" s="242"/>
      <c r="H39" s="242"/>
      <c r="I39" s="242"/>
      <c r="J39" s="242"/>
      <c r="K39" s="242"/>
      <c r="L39" s="242"/>
      <c r="M39" s="242"/>
      <c r="N39" s="242"/>
      <c r="O39" s="242"/>
      <c r="P39" s="242"/>
      <c r="Q39" s="413"/>
      <c r="R39" s="64"/>
    </row>
    <row r="40" spans="1:37" ht="15.75" customHeight="1" thickBot="1" x14ac:dyDescent="0.3">
      <c r="A40" s="365"/>
      <c r="B40" s="408"/>
      <c r="C40" s="415"/>
      <c r="D40" s="415"/>
      <c r="E40" s="415"/>
      <c r="F40" s="415"/>
      <c r="G40" s="415"/>
      <c r="H40" s="415"/>
      <c r="I40" s="415"/>
      <c r="J40" s="415"/>
      <c r="K40" s="415"/>
      <c r="L40" s="415"/>
      <c r="M40" s="415"/>
      <c r="N40" s="415"/>
      <c r="O40" s="415"/>
      <c r="P40" s="415"/>
      <c r="Q40" s="410"/>
      <c r="R40" s="408"/>
      <c r="S40" s="365"/>
    </row>
    <row r="41" spans="1:37" ht="15.75" customHeight="1" x14ac:dyDescent="0.25">
      <c r="B41" s="40" t="str">
        <f>"Version " &amp; Version</f>
        <v>Version FINAL 03/31/2017</v>
      </c>
      <c r="C41" s="407"/>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c r="AD41" s="407"/>
      <c r="AE41" s="407"/>
      <c r="AF41" s="407"/>
      <c r="AG41" s="407"/>
      <c r="AH41" s="407"/>
      <c r="AI41" s="362"/>
      <c r="AJ41" s="363"/>
    </row>
    <row r="42" spans="1:37" ht="15.75" customHeight="1" x14ac:dyDescent="0.25">
      <c r="B42" s="487" t="s">
        <v>293</v>
      </c>
      <c r="C42" s="488"/>
      <c r="D42" s="488"/>
      <c r="E42" s="488"/>
      <c r="F42" s="488"/>
      <c r="G42" s="488"/>
      <c r="H42" s="488"/>
      <c r="I42" s="488"/>
      <c r="J42" s="488"/>
      <c r="K42" s="488"/>
      <c r="L42" s="488"/>
      <c r="M42" s="488"/>
      <c r="N42" s="488"/>
      <c r="O42" s="488"/>
      <c r="P42" s="488"/>
      <c r="Q42" s="488"/>
      <c r="R42" s="488"/>
      <c r="S42" s="15"/>
      <c r="T42" s="15"/>
      <c r="U42" s="15"/>
      <c r="V42" s="15"/>
      <c r="W42" s="15"/>
      <c r="X42" s="15"/>
      <c r="Y42" s="15"/>
      <c r="Z42" s="15"/>
      <c r="AA42" s="15"/>
      <c r="AB42" s="15"/>
      <c r="AC42" s="15"/>
      <c r="AD42" s="15"/>
      <c r="AE42" s="15"/>
      <c r="AF42" s="15"/>
      <c r="AG42" s="15"/>
      <c r="AH42" s="15"/>
      <c r="AI42" s="17"/>
      <c r="AJ42" s="21"/>
    </row>
    <row r="43" spans="1:37" ht="15.75" customHeight="1" x14ac:dyDescent="0.25">
      <c r="B43" s="622" t="s">
        <v>279</v>
      </c>
      <c r="C43" s="545"/>
      <c r="D43" s="545"/>
      <c r="E43" s="545"/>
      <c r="F43" s="545"/>
      <c r="G43" s="545"/>
      <c r="H43" s="545"/>
      <c r="I43" s="545"/>
      <c r="J43" s="545"/>
      <c r="K43" s="545"/>
      <c r="L43" s="545"/>
      <c r="M43" s="545"/>
      <c r="N43" s="545"/>
      <c r="O43" s="545"/>
      <c r="P43" s="545"/>
      <c r="Q43" s="545"/>
      <c r="R43" s="545"/>
      <c r="S43" s="15"/>
      <c r="T43" s="15"/>
      <c r="U43" s="15"/>
      <c r="V43" s="15"/>
      <c r="W43" s="15"/>
      <c r="X43" s="15"/>
      <c r="Y43" s="15"/>
      <c r="Z43" s="15"/>
      <c r="AA43" s="15"/>
      <c r="AB43" s="15"/>
      <c r="AC43" s="15"/>
      <c r="AD43" s="15"/>
      <c r="AE43" s="15"/>
      <c r="AF43" s="15"/>
      <c r="AG43" s="15"/>
      <c r="AH43" s="15"/>
      <c r="AI43" s="17"/>
      <c r="AJ43" s="21"/>
    </row>
    <row r="44" spans="1:37" ht="15.75" customHeight="1" x14ac:dyDescent="0.25">
      <c r="B44" s="414"/>
      <c r="C44" s="545">
        <v>2022</v>
      </c>
      <c r="D44" s="545"/>
      <c r="E44" s="545"/>
      <c r="F44" s="545"/>
      <c r="G44" s="545"/>
      <c r="H44" s="545"/>
      <c r="I44" s="545"/>
      <c r="J44" s="545"/>
      <c r="K44" s="545"/>
      <c r="L44" s="545"/>
      <c r="M44" s="545"/>
      <c r="N44" s="545"/>
      <c r="O44" s="545"/>
      <c r="P44" s="545"/>
      <c r="Q44" s="545"/>
      <c r="R44" s="331"/>
      <c r="S44" s="15"/>
      <c r="T44" s="15"/>
      <c r="U44" s="15"/>
      <c r="V44" s="15"/>
      <c r="W44" s="15"/>
      <c r="X44" s="15"/>
      <c r="Y44" s="15"/>
      <c r="Z44" s="15"/>
      <c r="AA44" s="15"/>
      <c r="AB44" s="15"/>
      <c r="AC44" s="15"/>
      <c r="AD44" s="15"/>
      <c r="AE44" s="15"/>
      <c r="AF44" s="15"/>
      <c r="AG44" s="15"/>
      <c r="AH44" s="15"/>
      <c r="AI44" s="17"/>
      <c r="AJ44" s="21"/>
    </row>
    <row r="45" spans="1:37" ht="15.75" customHeight="1" x14ac:dyDescent="0.25">
      <c r="B45" s="414"/>
      <c r="C45" s="331"/>
      <c r="D45" s="331"/>
      <c r="E45" s="331"/>
      <c r="F45" s="331"/>
      <c r="G45" s="331"/>
      <c r="H45" s="331"/>
      <c r="I45" s="331"/>
      <c r="J45" s="331"/>
      <c r="K45" s="331"/>
      <c r="L45" s="331"/>
      <c r="M45" s="331"/>
      <c r="N45" s="331"/>
      <c r="O45" s="331"/>
      <c r="P45" s="331"/>
      <c r="Q45" s="331"/>
      <c r="R45" s="331"/>
      <c r="S45" s="15"/>
      <c r="T45" s="15"/>
      <c r="U45" s="15"/>
      <c r="V45" s="15"/>
      <c r="W45" s="15"/>
      <c r="X45" s="15"/>
      <c r="Y45" s="15"/>
      <c r="Z45" s="15"/>
      <c r="AA45" s="15"/>
      <c r="AB45" s="15"/>
      <c r="AC45" s="15"/>
      <c r="AD45" s="15"/>
      <c r="AE45" s="15"/>
      <c r="AF45" s="15"/>
      <c r="AG45" s="15"/>
      <c r="AH45" s="15"/>
      <c r="AI45" s="17"/>
      <c r="AJ45" s="21"/>
    </row>
    <row r="46" spans="1:37" ht="15.75" customHeight="1" x14ac:dyDescent="0.25">
      <c r="B46" s="348" t="s">
        <v>280</v>
      </c>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7"/>
      <c r="AJ46" s="21"/>
    </row>
    <row r="47" spans="1:37" ht="15.75" customHeight="1" x14ac:dyDescent="0.25">
      <c r="B47" s="2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7"/>
      <c r="AJ47" s="21"/>
    </row>
    <row r="48" spans="1:37" ht="15.75" x14ac:dyDescent="0.25">
      <c r="B48" s="20"/>
      <c r="C48" s="371" t="s">
        <v>128</v>
      </c>
      <c r="D48" s="218">
        <v>1</v>
      </c>
      <c r="E48" s="218">
        <v>2</v>
      </c>
      <c r="F48" s="218">
        <v>3</v>
      </c>
      <c r="G48" s="218">
        <v>4</v>
      </c>
      <c r="H48" s="218">
        <v>5</v>
      </c>
      <c r="I48" s="218">
        <v>6</v>
      </c>
      <c r="J48" s="218">
        <v>7</v>
      </c>
      <c r="K48" s="218">
        <v>8</v>
      </c>
      <c r="L48" s="218">
        <v>9</v>
      </c>
      <c r="M48" s="218">
        <v>10</v>
      </c>
      <c r="N48" s="218">
        <v>11</v>
      </c>
      <c r="O48" s="218">
        <v>12</v>
      </c>
      <c r="P48" s="218">
        <v>13</v>
      </c>
      <c r="Q48" s="218">
        <v>14</v>
      </c>
      <c r="R48" s="218">
        <v>15</v>
      </c>
      <c r="S48" s="218">
        <v>16</v>
      </c>
      <c r="T48" s="218">
        <v>17</v>
      </c>
      <c r="U48" s="218">
        <v>18</v>
      </c>
      <c r="V48" s="218">
        <v>19</v>
      </c>
      <c r="W48" s="218">
        <v>20</v>
      </c>
      <c r="X48" s="218">
        <v>21</v>
      </c>
      <c r="Y48" s="218">
        <v>22</v>
      </c>
      <c r="Z48" s="218">
        <v>23</v>
      </c>
      <c r="AA48" s="218">
        <v>24</v>
      </c>
      <c r="AB48" s="218">
        <v>25</v>
      </c>
      <c r="AC48" s="218">
        <v>26</v>
      </c>
      <c r="AD48" s="218">
        <v>27</v>
      </c>
      <c r="AE48" s="218">
        <v>28</v>
      </c>
      <c r="AF48" s="218">
        <v>29</v>
      </c>
      <c r="AG48" s="218">
        <v>30</v>
      </c>
      <c r="AH48" s="218">
        <v>31</v>
      </c>
      <c r="AI48" s="644" t="s">
        <v>304</v>
      </c>
      <c r="AJ48" s="645"/>
      <c r="AK48" s="366"/>
    </row>
    <row r="49" spans="2:37" ht="15.75" x14ac:dyDescent="0.25">
      <c r="B49" s="20"/>
      <c r="C49" s="371"/>
      <c r="D49" s="218" t="s">
        <v>277</v>
      </c>
      <c r="E49" s="218" t="s">
        <v>278</v>
      </c>
      <c r="F49" s="218" t="s">
        <v>272</v>
      </c>
      <c r="G49" s="218" t="s">
        <v>273</v>
      </c>
      <c r="H49" s="218" t="s">
        <v>274</v>
      </c>
      <c r="I49" s="218" t="s">
        <v>275</v>
      </c>
      <c r="J49" s="218" t="s">
        <v>276</v>
      </c>
      <c r="K49" s="218" t="str">
        <f>D49</f>
        <v>Sat</v>
      </c>
      <c r="L49" s="218" t="str">
        <f t="shared" ref="L49:AH49" si="0">E49</f>
        <v>Sun</v>
      </c>
      <c r="M49" s="218" t="str">
        <f t="shared" si="0"/>
        <v>Mon</v>
      </c>
      <c r="N49" s="218" t="str">
        <f t="shared" si="0"/>
        <v>Tue</v>
      </c>
      <c r="O49" s="218" t="str">
        <f t="shared" si="0"/>
        <v>Wed</v>
      </c>
      <c r="P49" s="218" t="str">
        <f t="shared" si="0"/>
        <v>Thurs</v>
      </c>
      <c r="Q49" s="218" t="str">
        <f t="shared" si="0"/>
        <v>Fri</v>
      </c>
      <c r="R49" s="218" t="str">
        <f t="shared" si="0"/>
        <v>Sat</v>
      </c>
      <c r="S49" s="218" t="str">
        <f t="shared" si="0"/>
        <v>Sun</v>
      </c>
      <c r="T49" s="218" t="str">
        <f t="shared" si="0"/>
        <v>Mon</v>
      </c>
      <c r="U49" s="218" t="str">
        <f t="shared" si="0"/>
        <v>Tue</v>
      </c>
      <c r="V49" s="218" t="str">
        <f t="shared" si="0"/>
        <v>Wed</v>
      </c>
      <c r="W49" s="218" t="str">
        <f t="shared" si="0"/>
        <v>Thurs</v>
      </c>
      <c r="X49" s="218" t="str">
        <f t="shared" si="0"/>
        <v>Fri</v>
      </c>
      <c r="Y49" s="218" t="str">
        <f t="shared" si="0"/>
        <v>Sat</v>
      </c>
      <c r="Z49" s="218" t="str">
        <f t="shared" si="0"/>
        <v>Sun</v>
      </c>
      <c r="AA49" s="218" t="str">
        <f t="shared" si="0"/>
        <v>Mon</v>
      </c>
      <c r="AB49" s="218" t="str">
        <f t="shared" si="0"/>
        <v>Tue</v>
      </c>
      <c r="AC49" s="218" t="str">
        <f t="shared" si="0"/>
        <v>Wed</v>
      </c>
      <c r="AD49" s="218" t="str">
        <f t="shared" si="0"/>
        <v>Thurs</v>
      </c>
      <c r="AE49" s="218" t="str">
        <f t="shared" si="0"/>
        <v>Fri</v>
      </c>
      <c r="AF49" s="218" t="str">
        <f t="shared" si="0"/>
        <v>Sat</v>
      </c>
      <c r="AG49" s="218" t="str">
        <f t="shared" si="0"/>
        <v>Sun</v>
      </c>
      <c r="AH49" s="218" t="str">
        <f t="shared" si="0"/>
        <v>Mon</v>
      </c>
      <c r="AI49" s="644" t="s">
        <v>305</v>
      </c>
      <c r="AJ49" s="645"/>
      <c r="AK49" s="366"/>
    </row>
    <row r="50" spans="2:37" ht="15.75" x14ac:dyDescent="0.25">
      <c r="B50" s="20"/>
      <c r="C50" s="346">
        <v>1</v>
      </c>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646" t="str">
        <f>IFERROR(AVERAGE(D50:AH50),"")</f>
        <v/>
      </c>
      <c r="AJ50" s="647"/>
      <c r="AK50" s="483"/>
    </row>
    <row r="51" spans="2:37" ht="15.75" x14ac:dyDescent="0.25">
      <c r="B51" s="20"/>
      <c r="C51" s="346">
        <v>2</v>
      </c>
      <c r="D51" s="309"/>
      <c r="E51" s="309"/>
      <c r="F51" s="309"/>
      <c r="G51" s="309"/>
      <c r="H51" s="309"/>
      <c r="I51" s="309"/>
      <c r="J51" s="309"/>
      <c r="K51" s="309"/>
      <c r="L51" s="309"/>
      <c r="M51" s="309"/>
      <c r="N51" s="309"/>
      <c r="O51" s="309"/>
      <c r="P51" s="309"/>
      <c r="Q51" s="309"/>
      <c r="R51" s="309"/>
      <c r="S51" s="309"/>
      <c r="T51" s="309"/>
      <c r="U51" s="309"/>
      <c r="V51" s="309"/>
      <c r="W51" s="309"/>
      <c r="X51" s="309"/>
      <c r="Y51" s="309"/>
      <c r="Z51" s="309"/>
      <c r="AA51" s="309"/>
      <c r="AB51" s="309"/>
      <c r="AC51" s="309"/>
      <c r="AD51" s="309"/>
      <c r="AE51" s="309"/>
      <c r="AF51" s="309"/>
      <c r="AG51" s="309"/>
      <c r="AH51" s="309"/>
      <c r="AI51" s="646" t="str">
        <f t="shared" ref="AI51:AI73" si="1">IFERROR(AVERAGE(D51:AH51),"")</f>
        <v/>
      </c>
      <c r="AJ51" s="647"/>
      <c r="AK51" s="483"/>
    </row>
    <row r="52" spans="2:37" ht="15.75" x14ac:dyDescent="0.25">
      <c r="B52" s="20"/>
      <c r="C52" s="346">
        <v>3</v>
      </c>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646" t="str">
        <f t="shared" si="1"/>
        <v/>
      </c>
      <c r="AJ52" s="647"/>
      <c r="AK52" s="483"/>
    </row>
    <row r="53" spans="2:37" ht="15.75" x14ac:dyDescent="0.25">
      <c r="B53" s="20"/>
      <c r="C53" s="346">
        <v>4</v>
      </c>
      <c r="D53" s="309"/>
      <c r="E53" s="309"/>
      <c r="F53" s="309"/>
      <c r="G53" s="309"/>
      <c r="H53" s="309"/>
      <c r="I53" s="309"/>
      <c r="J53" s="309"/>
      <c r="K53" s="309"/>
      <c r="L53" s="309"/>
      <c r="M53" s="309"/>
      <c r="N53" s="309"/>
      <c r="O53" s="309"/>
      <c r="P53" s="309"/>
      <c r="Q53" s="309"/>
      <c r="R53" s="309"/>
      <c r="S53" s="309"/>
      <c r="T53" s="309"/>
      <c r="U53" s="309"/>
      <c r="V53" s="309"/>
      <c r="W53" s="309"/>
      <c r="X53" s="309"/>
      <c r="Y53" s="309"/>
      <c r="Z53" s="309"/>
      <c r="AA53" s="309"/>
      <c r="AB53" s="309"/>
      <c r="AC53" s="309"/>
      <c r="AD53" s="309"/>
      <c r="AE53" s="309"/>
      <c r="AF53" s="309"/>
      <c r="AG53" s="309"/>
      <c r="AH53" s="309"/>
      <c r="AI53" s="646" t="str">
        <f t="shared" si="1"/>
        <v/>
      </c>
      <c r="AJ53" s="647"/>
      <c r="AK53" s="483"/>
    </row>
    <row r="54" spans="2:37" ht="15.75" x14ac:dyDescent="0.25">
      <c r="B54" s="20"/>
      <c r="C54" s="346">
        <v>5</v>
      </c>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646" t="str">
        <f t="shared" si="1"/>
        <v/>
      </c>
      <c r="AJ54" s="647"/>
      <c r="AK54" s="483"/>
    </row>
    <row r="55" spans="2:37" ht="15.75" x14ac:dyDescent="0.25">
      <c r="B55" s="20"/>
      <c r="C55" s="346">
        <v>6</v>
      </c>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646" t="str">
        <f t="shared" si="1"/>
        <v/>
      </c>
      <c r="AJ55" s="647"/>
      <c r="AK55" s="483"/>
    </row>
    <row r="56" spans="2:37" ht="15.75" x14ac:dyDescent="0.25">
      <c r="B56" s="20"/>
      <c r="C56" s="346">
        <v>7</v>
      </c>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646" t="str">
        <f t="shared" si="1"/>
        <v/>
      </c>
      <c r="AJ56" s="647"/>
      <c r="AK56" s="483"/>
    </row>
    <row r="57" spans="2:37" ht="15.75" x14ac:dyDescent="0.25">
      <c r="B57" s="20"/>
      <c r="C57" s="346">
        <v>8</v>
      </c>
      <c r="D57" s="309"/>
      <c r="E57" s="309"/>
      <c r="F57" s="364"/>
      <c r="G57" s="364"/>
      <c r="H57" s="364"/>
      <c r="I57" s="364"/>
      <c r="J57" s="364"/>
      <c r="K57" s="309"/>
      <c r="L57" s="309"/>
      <c r="M57" s="364"/>
      <c r="N57" s="364"/>
      <c r="O57" s="364"/>
      <c r="P57" s="364"/>
      <c r="Q57" s="364"/>
      <c r="R57" s="309"/>
      <c r="S57" s="309"/>
      <c r="T57" s="364"/>
      <c r="U57" s="364"/>
      <c r="V57" s="364"/>
      <c r="W57" s="364"/>
      <c r="X57" s="364"/>
      <c r="Y57" s="309"/>
      <c r="Z57" s="309"/>
      <c r="AA57" s="364"/>
      <c r="AB57" s="364"/>
      <c r="AC57" s="364"/>
      <c r="AD57" s="364"/>
      <c r="AE57" s="364"/>
      <c r="AF57" s="309"/>
      <c r="AG57" s="309"/>
      <c r="AH57" s="364"/>
      <c r="AI57" s="646" t="str">
        <f t="shared" si="1"/>
        <v/>
      </c>
      <c r="AJ57" s="647"/>
      <c r="AK57" s="366" t="str">
        <f>IFERROR(AVERAGE(AH57,AA57:AE57,T57:X57,M57:Q57,F57:J57),"")</f>
        <v/>
      </c>
    </row>
    <row r="58" spans="2:37" ht="15.75" x14ac:dyDescent="0.25">
      <c r="B58" s="20"/>
      <c r="C58" s="346">
        <v>9</v>
      </c>
      <c r="D58" s="309"/>
      <c r="E58" s="309"/>
      <c r="F58" s="364"/>
      <c r="G58" s="364"/>
      <c r="H58" s="364"/>
      <c r="I58" s="364"/>
      <c r="J58" s="364"/>
      <c r="K58" s="309"/>
      <c r="L58" s="309"/>
      <c r="M58" s="364"/>
      <c r="N58" s="364"/>
      <c r="O58" s="364"/>
      <c r="P58" s="364"/>
      <c r="Q58" s="364"/>
      <c r="R58" s="309"/>
      <c r="S58" s="309"/>
      <c r="T58" s="364"/>
      <c r="U58" s="364"/>
      <c r="V58" s="364"/>
      <c r="W58" s="364"/>
      <c r="X58" s="364"/>
      <c r="Y58" s="309"/>
      <c r="Z58" s="309"/>
      <c r="AA58" s="364"/>
      <c r="AB58" s="364"/>
      <c r="AC58" s="364"/>
      <c r="AD58" s="364"/>
      <c r="AE58" s="364"/>
      <c r="AF58" s="309"/>
      <c r="AG58" s="309"/>
      <c r="AH58" s="364"/>
      <c r="AI58" s="646" t="str">
        <f t="shared" si="1"/>
        <v/>
      </c>
      <c r="AJ58" s="647"/>
      <c r="AK58" s="366" t="str">
        <f t="shared" ref="AK58:AK72" si="2">IFERROR(AVERAGE(AH58,AA58:AE58,T58:X58,M58:Q58,F58:J58),"")</f>
        <v/>
      </c>
    </row>
    <row r="59" spans="2:37" ht="15.75" x14ac:dyDescent="0.25">
      <c r="B59" s="20"/>
      <c r="C59" s="346">
        <v>10</v>
      </c>
      <c r="D59" s="309"/>
      <c r="E59" s="309"/>
      <c r="F59" s="364"/>
      <c r="G59" s="364"/>
      <c r="H59" s="364"/>
      <c r="I59" s="364"/>
      <c r="J59" s="364"/>
      <c r="K59" s="309"/>
      <c r="L59" s="309"/>
      <c r="M59" s="364"/>
      <c r="N59" s="364"/>
      <c r="O59" s="364"/>
      <c r="P59" s="364"/>
      <c r="Q59" s="364"/>
      <c r="R59" s="309"/>
      <c r="S59" s="309"/>
      <c r="T59" s="364"/>
      <c r="U59" s="364"/>
      <c r="V59" s="364"/>
      <c r="W59" s="364"/>
      <c r="X59" s="364"/>
      <c r="Y59" s="309"/>
      <c r="Z59" s="309"/>
      <c r="AA59" s="364"/>
      <c r="AB59" s="364"/>
      <c r="AC59" s="364"/>
      <c r="AD59" s="364"/>
      <c r="AE59" s="364"/>
      <c r="AF59" s="309"/>
      <c r="AG59" s="309"/>
      <c r="AH59" s="364"/>
      <c r="AI59" s="646" t="str">
        <f t="shared" si="1"/>
        <v/>
      </c>
      <c r="AJ59" s="647"/>
      <c r="AK59" s="366" t="str">
        <f t="shared" si="2"/>
        <v/>
      </c>
    </row>
    <row r="60" spans="2:37" ht="15.75" x14ac:dyDescent="0.25">
      <c r="B60" s="20"/>
      <c r="C60" s="346">
        <v>11</v>
      </c>
      <c r="D60" s="309"/>
      <c r="E60" s="309"/>
      <c r="F60" s="364"/>
      <c r="G60" s="364"/>
      <c r="H60" s="364"/>
      <c r="I60" s="364"/>
      <c r="J60" s="364"/>
      <c r="K60" s="309"/>
      <c r="L60" s="309"/>
      <c r="M60" s="364"/>
      <c r="N60" s="364"/>
      <c r="O60" s="364"/>
      <c r="P60" s="364"/>
      <c r="Q60" s="364"/>
      <c r="R60" s="309"/>
      <c r="S60" s="309"/>
      <c r="T60" s="364"/>
      <c r="U60" s="364"/>
      <c r="V60" s="364"/>
      <c r="W60" s="364"/>
      <c r="X60" s="364"/>
      <c r="Y60" s="309"/>
      <c r="Z60" s="309"/>
      <c r="AA60" s="364"/>
      <c r="AB60" s="364"/>
      <c r="AC60" s="364"/>
      <c r="AD60" s="364"/>
      <c r="AE60" s="364"/>
      <c r="AF60" s="309"/>
      <c r="AG60" s="309"/>
      <c r="AH60" s="364"/>
      <c r="AI60" s="646" t="str">
        <f t="shared" si="1"/>
        <v/>
      </c>
      <c r="AJ60" s="647"/>
      <c r="AK60" s="366" t="str">
        <f t="shared" si="2"/>
        <v/>
      </c>
    </row>
    <row r="61" spans="2:37" ht="15.75" x14ac:dyDescent="0.25">
      <c r="B61" s="20"/>
      <c r="C61" s="346">
        <v>12</v>
      </c>
      <c r="D61" s="309"/>
      <c r="E61" s="309"/>
      <c r="F61" s="364"/>
      <c r="G61" s="364"/>
      <c r="H61" s="364"/>
      <c r="I61" s="364"/>
      <c r="J61" s="364"/>
      <c r="K61" s="309"/>
      <c r="L61" s="309"/>
      <c r="M61" s="364"/>
      <c r="N61" s="364"/>
      <c r="O61" s="364"/>
      <c r="P61" s="364"/>
      <c r="Q61" s="364"/>
      <c r="R61" s="309"/>
      <c r="S61" s="309"/>
      <c r="T61" s="364"/>
      <c r="U61" s="364"/>
      <c r="V61" s="364"/>
      <c r="W61" s="364"/>
      <c r="X61" s="364"/>
      <c r="Y61" s="309"/>
      <c r="Z61" s="309"/>
      <c r="AA61" s="364"/>
      <c r="AB61" s="364"/>
      <c r="AC61" s="364"/>
      <c r="AD61" s="364"/>
      <c r="AE61" s="364"/>
      <c r="AF61" s="309"/>
      <c r="AG61" s="309"/>
      <c r="AH61" s="364"/>
      <c r="AI61" s="646" t="str">
        <f t="shared" si="1"/>
        <v/>
      </c>
      <c r="AJ61" s="647"/>
      <c r="AK61" s="366" t="str">
        <f t="shared" si="2"/>
        <v/>
      </c>
    </row>
    <row r="62" spans="2:37" ht="15.75" x14ac:dyDescent="0.25">
      <c r="B62" s="20"/>
      <c r="C62" s="346">
        <v>13</v>
      </c>
      <c r="D62" s="309"/>
      <c r="E62" s="309"/>
      <c r="F62" s="364"/>
      <c r="G62" s="364"/>
      <c r="H62" s="364"/>
      <c r="I62" s="364"/>
      <c r="J62" s="364"/>
      <c r="K62" s="309"/>
      <c r="L62" s="309"/>
      <c r="M62" s="364"/>
      <c r="N62" s="364"/>
      <c r="O62" s="364"/>
      <c r="P62" s="364"/>
      <c r="Q62" s="364"/>
      <c r="R62" s="309"/>
      <c r="S62" s="309"/>
      <c r="T62" s="364"/>
      <c r="U62" s="364"/>
      <c r="V62" s="364"/>
      <c r="W62" s="364"/>
      <c r="X62" s="364"/>
      <c r="Y62" s="309"/>
      <c r="Z62" s="309"/>
      <c r="AA62" s="364"/>
      <c r="AB62" s="364"/>
      <c r="AC62" s="364"/>
      <c r="AD62" s="364"/>
      <c r="AE62" s="364"/>
      <c r="AF62" s="309"/>
      <c r="AG62" s="309"/>
      <c r="AH62" s="364"/>
      <c r="AI62" s="646" t="str">
        <f t="shared" si="1"/>
        <v/>
      </c>
      <c r="AJ62" s="647"/>
      <c r="AK62" s="366" t="str">
        <f>IFERROR(AVERAGE(AH62,AA62:AE62,T62:X62,M62:Q62,F62:J62),"")</f>
        <v/>
      </c>
    </row>
    <row r="63" spans="2:37" ht="15.75" x14ac:dyDescent="0.25">
      <c r="B63" s="20"/>
      <c r="C63" s="346">
        <v>14</v>
      </c>
      <c r="D63" s="309"/>
      <c r="E63" s="309"/>
      <c r="F63" s="364"/>
      <c r="G63" s="364"/>
      <c r="H63" s="364"/>
      <c r="I63" s="364"/>
      <c r="J63" s="364"/>
      <c r="K63" s="309"/>
      <c r="L63" s="309"/>
      <c r="M63" s="364"/>
      <c r="N63" s="364"/>
      <c r="O63" s="364"/>
      <c r="P63" s="364"/>
      <c r="Q63" s="364"/>
      <c r="R63" s="309"/>
      <c r="S63" s="309"/>
      <c r="T63" s="364"/>
      <c r="U63" s="364"/>
      <c r="V63" s="364"/>
      <c r="W63" s="364"/>
      <c r="X63" s="364"/>
      <c r="Y63" s="309"/>
      <c r="Z63" s="309"/>
      <c r="AA63" s="364"/>
      <c r="AB63" s="364"/>
      <c r="AC63" s="364"/>
      <c r="AD63" s="364"/>
      <c r="AE63" s="364"/>
      <c r="AF63" s="309"/>
      <c r="AG63" s="309"/>
      <c r="AH63" s="364"/>
      <c r="AI63" s="646" t="str">
        <f>IFERROR(AVERAGE(D63:AH63),"")</f>
        <v/>
      </c>
      <c r="AJ63" s="647"/>
      <c r="AK63" s="366" t="str">
        <f t="shared" si="2"/>
        <v/>
      </c>
    </row>
    <row r="64" spans="2:37" ht="15.75" x14ac:dyDescent="0.25">
      <c r="B64" s="20"/>
      <c r="C64" s="346">
        <v>15</v>
      </c>
      <c r="D64" s="309"/>
      <c r="E64" s="309"/>
      <c r="F64" s="364"/>
      <c r="G64" s="364"/>
      <c r="H64" s="364"/>
      <c r="I64" s="364"/>
      <c r="J64" s="364"/>
      <c r="K64" s="309"/>
      <c r="L64" s="309"/>
      <c r="M64" s="364"/>
      <c r="N64" s="364"/>
      <c r="O64" s="364"/>
      <c r="P64" s="364"/>
      <c r="Q64" s="364"/>
      <c r="R64" s="309"/>
      <c r="S64" s="309"/>
      <c r="T64" s="364"/>
      <c r="U64" s="364"/>
      <c r="V64" s="364"/>
      <c r="W64" s="364"/>
      <c r="X64" s="364"/>
      <c r="Y64" s="309"/>
      <c r="Z64" s="309"/>
      <c r="AA64" s="364"/>
      <c r="AB64" s="364"/>
      <c r="AC64" s="364"/>
      <c r="AD64" s="364"/>
      <c r="AE64" s="364"/>
      <c r="AF64" s="309"/>
      <c r="AG64" s="309"/>
      <c r="AH64" s="364"/>
      <c r="AI64" s="646" t="str">
        <f t="shared" si="1"/>
        <v/>
      </c>
      <c r="AJ64" s="647"/>
      <c r="AK64" s="366" t="str">
        <f t="shared" si="2"/>
        <v/>
      </c>
    </row>
    <row r="65" spans="2:37" ht="15.75" x14ac:dyDescent="0.25">
      <c r="B65" s="20"/>
      <c r="C65" s="346">
        <v>16</v>
      </c>
      <c r="D65" s="309"/>
      <c r="E65" s="309"/>
      <c r="F65" s="364"/>
      <c r="G65" s="364"/>
      <c r="H65" s="364"/>
      <c r="I65" s="364"/>
      <c r="J65" s="364"/>
      <c r="K65" s="309"/>
      <c r="L65" s="309"/>
      <c r="M65" s="364"/>
      <c r="N65" s="364"/>
      <c r="O65" s="364"/>
      <c r="P65" s="364"/>
      <c r="Q65" s="364"/>
      <c r="R65" s="309"/>
      <c r="S65" s="309"/>
      <c r="T65" s="364"/>
      <c r="U65" s="364"/>
      <c r="V65" s="364"/>
      <c r="W65" s="364"/>
      <c r="X65" s="364"/>
      <c r="Y65" s="309"/>
      <c r="Z65" s="309"/>
      <c r="AA65" s="364"/>
      <c r="AB65" s="364"/>
      <c r="AC65" s="364"/>
      <c r="AD65" s="364"/>
      <c r="AE65" s="364"/>
      <c r="AF65" s="309"/>
      <c r="AG65" s="309"/>
      <c r="AH65" s="364"/>
      <c r="AI65" s="646" t="str">
        <f t="shared" si="1"/>
        <v/>
      </c>
      <c r="AJ65" s="647"/>
      <c r="AK65" s="366" t="str">
        <f t="shared" si="2"/>
        <v/>
      </c>
    </row>
    <row r="66" spans="2:37" ht="15.75" x14ac:dyDescent="0.25">
      <c r="B66" s="20"/>
      <c r="C66" s="346">
        <v>17</v>
      </c>
      <c r="D66" s="309"/>
      <c r="E66" s="309"/>
      <c r="F66" s="364"/>
      <c r="G66" s="364"/>
      <c r="H66" s="364"/>
      <c r="I66" s="364"/>
      <c r="J66" s="364"/>
      <c r="K66" s="309"/>
      <c r="L66" s="309"/>
      <c r="M66" s="364"/>
      <c r="N66" s="364"/>
      <c r="O66" s="364"/>
      <c r="P66" s="364"/>
      <c r="Q66" s="364"/>
      <c r="R66" s="309"/>
      <c r="S66" s="309"/>
      <c r="T66" s="364"/>
      <c r="U66" s="364"/>
      <c r="V66" s="364"/>
      <c r="W66" s="364"/>
      <c r="X66" s="364"/>
      <c r="Y66" s="309"/>
      <c r="Z66" s="309"/>
      <c r="AA66" s="364"/>
      <c r="AB66" s="364"/>
      <c r="AC66" s="364"/>
      <c r="AD66" s="364"/>
      <c r="AE66" s="364"/>
      <c r="AF66" s="309"/>
      <c r="AG66" s="309"/>
      <c r="AH66" s="364"/>
      <c r="AI66" s="646" t="str">
        <f t="shared" si="1"/>
        <v/>
      </c>
      <c r="AJ66" s="647"/>
      <c r="AK66" s="366" t="str">
        <f t="shared" si="2"/>
        <v/>
      </c>
    </row>
    <row r="67" spans="2:37" ht="15.75" x14ac:dyDescent="0.25">
      <c r="B67" s="20"/>
      <c r="C67" s="346">
        <v>18</v>
      </c>
      <c r="D67" s="309"/>
      <c r="E67" s="309"/>
      <c r="F67" s="364"/>
      <c r="G67" s="364"/>
      <c r="H67" s="364"/>
      <c r="I67" s="364"/>
      <c r="J67" s="364"/>
      <c r="K67" s="309"/>
      <c r="L67" s="309"/>
      <c r="M67" s="364"/>
      <c r="N67" s="364"/>
      <c r="O67" s="364"/>
      <c r="P67" s="364"/>
      <c r="Q67" s="364"/>
      <c r="R67" s="309"/>
      <c r="S67" s="309"/>
      <c r="T67" s="364"/>
      <c r="U67" s="364"/>
      <c r="V67" s="364"/>
      <c r="W67" s="364"/>
      <c r="X67" s="364"/>
      <c r="Y67" s="309"/>
      <c r="Z67" s="309"/>
      <c r="AA67" s="364"/>
      <c r="AB67" s="364"/>
      <c r="AC67" s="364"/>
      <c r="AD67" s="364"/>
      <c r="AE67" s="364"/>
      <c r="AF67" s="309"/>
      <c r="AG67" s="309"/>
      <c r="AH67" s="364"/>
      <c r="AI67" s="646" t="str">
        <f t="shared" si="1"/>
        <v/>
      </c>
      <c r="AJ67" s="647"/>
      <c r="AK67" s="366" t="str">
        <f t="shared" si="2"/>
        <v/>
      </c>
    </row>
    <row r="68" spans="2:37" ht="15.75" x14ac:dyDescent="0.25">
      <c r="B68" s="20"/>
      <c r="C68" s="346">
        <v>19</v>
      </c>
      <c r="D68" s="309"/>
      <c r="E68" s="309"/>
      <c r="F68" s="364"/>
      <c r="G68" s="364"/>
      <c r="H68" s="364"/>
      <c r="I68" s="364"/>
      <c r="J68" s="364"/>
      <c r="K68" s="309"/>
      <c r="L68" s="309"/>
      <c r="M68" s="364"/>
      <c r="N68" s="364"/>
      <c r="O68" s="364"/>
      <c r="P68" s="364"/>
      <c r="Q68" s="364"/>
      <c r="R68" s="309"/>
      <c r="S68" s="309"/>
      <c r="T68" s="364"/>
      <c r="U68" s="364"/>
      <c r="V68" s="364"/>
      <c r="W68" s="364"/>
      <c r="X68" s="364"/>
      <c r="Y68" s="309"/>
      <c r="Z68" s="309"/>
      <c r="AA68" s="364"/>
      <c r="AB68" s="364"/>
      <c r="AC68" s="364"/>
      <c r="AD68" s="364"/>
      <c r="AE68" s="364"/>
      <c r="AF68" s="309"/>
      <c r="AG68" s="309"/>
      <c r="AH68" s="364"/>
      <c r="AI68" s="646" t="str">
        <f t="shared" si="1"/>
        <v/>
      </c>
      <c r="AJ68" s="647"/>
      <c r="AK68" s="366" t="str">
        <f t="shared" si="2"/>
        <v/>
      </c>
    </row>
    <row r="69" spans="2:37" ht="15.75" x14ac:dyDescent="0.25">
      <c r="B69" s="20"/>
      <c r="C69" s="346">
        <v>20</v>
      </c>
      <c r="D69" s="309"/>
      <c r="E69" s="309"/>
      <c r="F69" s="364"/>
      <c r="G69" s="364"/>
      <c r="H69" s="364"/>
      <c r="I69" s="364"/>
      <c r="J69" s="364"/>
      <c r="K69" s="309"/>
      <c r="L69" s="309"/>
      <c r="M69" s="364"/>
      <c r="N69" s="364"/>
      <c r="O69" s="364"/>
      <c r="P69" s="364"/>
      <c r="Q69" s="364"/>
      <c r="R69" s="309"/>
      <c r="S69" s="309"/>
      <c r="T69" s="364"/>
      <c r="U69" s="364"/>
      <c r="V69" s="364"/>
      <c r="W69" s="364"/>
      <c r="X69" s="364"/>
      <c r="Y69" s="309"/>
      <c r="Z69" s="309"/>
      <c r="AA69" s="364"/>
      <c r="AB69" s="364"/>
      <c r="AC69" s="364"/>
      <c r="AD69" s="364"/>
      <c r="AE69" s="364"/>
      <c r="AF69" s="309"/>
      <c r="AG69" s="309"/>
      <c r="AH69" s="364"/>
      <c r="AI69" s="646" t="str">
        <f t="shared" si="1"/>
        <v/>
      </c>
      <c r="AJ69" s="647"/>
      <c r="AK69" s="366" t="str">
        <f t="shared" si="2"/>
        <v/>
      </c>
    </row>
    <row r="70" spans="2:37" ht="15.75" x14ac:dyDescent="0.25">
      <c r="B70" s="20"/>
      <c r="C70" s="346">
        <v>21</v>
      </c>
      <c r="D70" s="309"/>
      <c r="E70" s="309"/>
      <c r="F70" s="364"/>
      <c r="G70" s="364"/>
      <c r="H70" s="364"/>
      <c r="I70" s="364"/>
      <c r="J70" s="364"/>
      <c r="K70" s="309"/>
      <c r="L70" s="309"/>
      <c r="M70" s="364"/>
      <c r="N70" s="364"/>
      <c r="O70" s="364"/>
      <c r="P70" s="364"/>
      <c r="Q70" s="364"/>
      <c r="R70" s="309"/>
      <c r="S70" s="309"/>
      <c r="T70" s="364"/>
      <c r="U70" s="364"/>
      <c r="V70" s="364"/>
      <c r="W70" s="364"/>
      <c r="X70" s="364"/>
      <c r="Y70" s="309"/>
      <c r="Z70" s="309"/>
      <c r="AA70" s="364"/>
      <c r="AB70" s="364"/>
      <c r="AC70" s="364"/>
      <c r="AD70" s="364"/>
      <c r="AE70" s="364"/>
      <c r="AF70" s="309"/>
      <c r="AG70" s="309"/>
      <c r="AH70" s="364"/>
      <c r="AI70" s="646" t="str">
        <f t="shared" si="1"/>
        <v/>
      </c>
      <c r="AJ70" s="647"/>
      <c r="AK70" s="366" t="str">
        <f t="shared" si="2"/>
        <v/>
      </c>
    </row>
    <row r="71" spans="2:37" ht="15.75" x14ac:dyDescent="0.25">
      <c r="B71" s="20"/>
      <c r="C71" s="346">
        <v>22</v>
      </c>
      <c r="D71" s="309"/>
      <c r="E71" s="309"/>
      <c r="F71" s="364"/>
      <c r="G71" s="364"/>
      <c r="H71" s="364"/>
      <c r="I71" s="364"/>
      <c r="J71" s="364"/>
      <c r="K71" s="309"/>
      <c r="L71" s="309"/>
      <c r="M71" s="364"/>
      <c r="N71" s="364"/>
      <c r="O71" s="364"/>
      <c r="P71" s="364"/>
      <c r="Q71" s="364"/>
      <c r="R71" s="309"/>
      <c r="S71" s="309"/>
      <c r="T71" s="364"/>
      <c r="U71" s="364"/>
      <c r="V71" s="364"/>
      <c r="W71" s="364"/>
      <c r="X71" s="364"/>
      <c r="Y71" s="309"/>
      <c r="Z71" s="309"/>
      <c r="AA71" s="364"/>
      <c r="AB71" s="364"/>
      <c r="AC71" s="364"/>
      <c r="AD71" s="364"/>
      <c r="AE71" s="364"/>
      <c r="AF71" s="309"/>
      <c r="AG71" s="309"/>
      <c r="AH71" s="364"/>
      <c r="AI71" s="646" t="str">
        <f t="shared" si="1"/>
        <v/>
      </c>
      <c r="AJ71" s="647"/>
      <c r="AK71" s="366" t="str">
        <f t="shared" si="2"/>
        <v/>
      </c>
    </row>
    <row r="72" spans="2:37" ht="15.75" x14ac:dyDescent="0.25">
      <c r="B72" s="20"/>
      <c r="C72" s="346">
        <v>23</v>
      </c>
      <c r="D72" s="309"/>
      <c r="E72" s="309"/>
      <c r="F72" s="364"/>
      <c r="G72" s="364"/>
      <c r="H72" s="364"/>
      <c r="I72" s="364"/>
      <c r="J72" s="364"/>
      <c r="K72" s="309"/>
      <c r="L72" s="309"/>
      <c r="M72" s="364"/>
      <c r="N72" s="364"/>
      <c r="O72" s="364"/>
      <c r="P72" s="364"/>
      <c r="Q72" s="364"/>
      <c r="R72" s="309"/>
      <c r="S72" s="309"/>
      <c r="T72" s="364"/>
      <c r="U72" s="364"/>
      <c r="V72" s="364"/>
      <c r="W72" s="364"/>
      <c r="X72" s="364"/>
      <c r="Y72" s="309"/>
      <c r="Z72" s="309"/>
      <c r="AA72" s="364"/>
      <c r="AB72" s="364"/>
      <c r="AC72" s="364"/>
      <c r="AD72" s="364"/>
      <c r="AE72" s="364"/>
      <c r="AF72" s="309"/>
      <c r="AG72" s="309"/>
      <c r="AH72" s="364"/>
      <c r="AI72" s="646" t="str">
        <f t="shared" si="1"/>
        <v/>
      </c>
      <c r="AJ72" s="647"/>
      <c r="AK72" s="366" t="str">
        <f t="shared" si="2"/>
        <v/>
      </c>
    </row>
    <row r="73" spans="2:37" ht="15.75" x14ac:dyDescent="0.25">
      <c r="B73" s="20"/>
      <c r="C73" s="347">
        <v>24</v>
      </c>
      <c r="D73" s="310"/>
      <c r="E73" s="310"/>
      <c r="F73" s="310"/>
      <c r="G73" s="310"/>
      <c r="H73" s="310"/>
      <c r="I73" s="310"/>
      <c r="J73" s="310"/>
      <c r="K73" s="310"/>
      <c r="L73" s="310"/>
      <c r="M73" s="310"/>
      <c r="N73" s="310"/>
      <c r="O73" s="310"/>
      <c r="P73" s="310"/>
      <c r="Q73" s="310"/>
      <c r="R73" s="310"/>
      <c r="S73" s="310"/>
      <c r="T73" s="310"/>
      <c r="U73" s="310"/>
      <c r="V73" s="310"/>
      <c r="W73" s="310"/>
      <c r="X73" s="310"/>
      <c r="Y73" s="310"/>
      <c r="Z73" s="310"/>
      <c r="AA73" s="310"/>
      <c r="AB73" s="310"/>
      <c r="AC73" s="310"/>
      <c r="AD73" s="310"/>
      <c r="AE73" s="310"/>
      <c r="AF73" s="310"/>
      <c r="AG73" s="310"/>
      <c r="AH73" s="310"/>
      <c r="AI73" s="648" t="str">
        <f t="shared" si="1"/>
        <v/>
      </c>
      <c r="AJ73" s="649"/>
      <c r="AK73" s="366"/>
    </row>
    <row r="74" spans="2:37" ht="15.75" x14ac:dyDescent="0.25">
      <c r="B74" s="20"/>
      <c r="C74" s="236"/>
      <c r="D74" s="15"/>
      <c r="E74" s="15"/>
      <c r="F74" s="15"/>
      <c r="G74" s="15"/>
      <c r="H74" s="15"/>
      <c r="I74" s="15"/>
      <c r="J74" s="15"/>
      <c r="K74" s="15"/>
      <c r="L74" s="15"/>
      <c r="M74" s="15"/>
      <c r="N74" s="15"/>
      <c r="O74" s="15"/>
      <c r="P74" s="15"/>
      <c r="Q74" s="15"/>
      <c r="R74" s="15"/>
      <c r="S74" s="15"/>
      <c r="T74" s="17"/>
      <c r="U74" s="17"/>
      <c r="V74" s="17"/>
      <c r="W74" s="17"/>
      <c r="X74" s="17"/>
      <c r="Y74" s="17"/>
      <c r="Z74" s="17"/>
      <c r="AA74" s="17"/>
      <c r="AB74" s="17"/>
      <c r="AC74" s="17"/>
      <c r="AD74" s="17"/>
      <c r="AE74" s="17"/>
      <c r="AF74" s="17"/>
      <c r="AG74" s="17"/>
      <c r="AH74" s="17"/>
      <c r="AI74" s="17"/>
      <c r="AJ74" s="21"/>
      <c r="AK74" s="366"/>
    </row>
    <row r="75" spans="2:37" ht="16.5" thickBot="1" x14ac:dyDescent="0.3">
      <c r="B75" s="60"/>
      <c r="C75" s="220"/>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4"/>
      <c r="AK75" s="366"/>
    </row>
    <row r="76" spans="2:37" ht="15.75" x14ac:dyDescent="0.25">
      <c r="B76" s="40" t="str">
        <f>"Version " &amp; Version</f>
        <v>Version FINAL 03/31/2017</v>
      </c>
      <c r="C76" s="407"/>
      <c r="D76" s="407"/>
      <c r="E76" s="407"/>
      <c r="F76" s="407"/>
      <c r="G76" s="407"/>
      <c r="H76" s="407"/>
      <c r="I76" s="407"/>
      <c r="J76" s="407"/>
      <c r="K76" s="407"/>
      <c r="L76" s="407"/>
      <c r="M76" s="407"/>
      <c r="N76" s="407"/>
      <c r="O76" s="407"/>
      <c r="P76" s="407"/>
      <c r="Q76" s="407"/>
      <c r="R76" s="407"/>
      <c r="S76" s="407"/>
      <c r="T76" s="407"/>
      <c r="U76" s="407"/>
      <c r="V76" s="407"/>
      <c r="W76" s="407"/>
      <c r="X76" s="407"/>
      <c r="Y76" s="407"/>
      <c r="Z76" s="407"/>
      <c r="AA76" s="407"/>
      <c r="AB76" s="407"/>
      <c r="AC76" s="407"/>
      <c r="AD76" s="407"/>
      <c r="AE76" s="407"/>
      <c r="AF76" s="407"/>
      <c r="AG76" s="407"/>
      <c r="AH76" s="407"/>
      <c r="AI76" s="362"/>
      <c r="AJ76" s="363"/>
      <c r="AK76" s="366"/>
    </row>
    <row r="77" spans="2:37" ht="15.75" x14ac:dyDescent="0.25">
      <c r="B77" s="2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7"/>
      <c r="AJ77" s="21"/>
      <c r="AK77" s="366"/>
    </row>
    <row r="78" spans="2:37" ht="15.75" x14ac:dyDescent="0.25">
      <c r="B78" s="487" t="s">
        <v>293</v>
      </c>
      <c r="C78" s="488"/>
      <c r="D78" s="488"/>
      <c r="E78" s="488"/>
      <c r="F78" s="488"/>
      <c r="G78" s="488"/>
      <c r="H78" s="488"/>
      <c r="I78" s="488"/>
      <c r="J78" s="488"/>
      <c r="K78" s="488"/>
      <c r="L78" s="488"/>
      <c r="M78" s="488"/>
      <c r="N78" s="488"/>
      <c r="O78" s="488"/>
      <c r="P78" s="488"/>
      <c r="Q78" s="488"/>
      <c r="R78" s="488"/>
      <c r="S78" s="15"/>
      <c r="T78" s="15"/>
      <c r="U78" s="15"/>
      <c r="V78" s="15"/>
      <c r="W78" s="15"/>
      <c r="X78" s="15"/>
      <c r="Y78" s="15"/>
      <c r="Z78" s="15"/>
      <c r="AA78" s="15"/>
      <c r="AB78" s="15"/>
      <c r="AC78" s="15"/>
      <c r="AD78" s="15"/>
      <c r="AE78" s="15"/>
      <c r="AF78" s="15"/>
      <c r="AG78" s="15"/>
      <c r="AH78" s="15"/>
      <c r="AI78" s="17"/>
      <c r="AJ78" s="21"/>
      <c r="AK78" s="366"/>
    </row>
    <row r="79" spans="2:37" ht="15.75" x14ac:dyDescent="0.25">
      <c r="B79" s="622" t="s">
        <v>281</v>
      </c>
      <c r="C79" s="545"/>
      <c r="D79" s="545"/>
      <c r="E79" s="545"/>
      <c r="F79" s="545"/>
      <c r="G79" s="545"/>
      <c r="H79" s="545"/>
      <c r="I79" s="545"/>
      <c r="J79" s="545"/>
      <c r="K79" s="545"/>
      <c r="L79" s="545"/>
      <c r="M79" s="545"/>
      <c r="N79" s="545"/>
      <c r="O79" s="545"/>
      <c r="P79" s="545"/>
      <c r="Q79" s="545"/>
      <c r="R79" s="545"/>
      <c r="S79" s="15"/>
      <c r="T79" s="15"/>
      <c r="U79" s="15"/>
      <c r="V79" s="15"/>
      <c r="W79" s="15"/>
      <c r="X79" s="15"/>
      <c r="Y79" s="15"/>
      <c r="Z79" s="15"/>
      <c r="AA79" s="15"/>
      <c r="AB79" s="15"/>
      <c r="AC79" s="15"/>
      <c r="AD79" s="15"/>
      <c r="AE79" s="15"/>
      <c r="AF79" s="15"/>
      <c r="AG79" s="15"/>
      <c r="AH79" s="15"/>
      <c r="AI79" s="17"/>
      <c r="AJ79" s="21"/>
      <c r="AK79" s="366"/>
    </row>
    <row r="80" spans="2:37" ht="15.75" x14ac:dyDescent="0.25">
      <c r="B80" s="414"/>
      <c r="C80" s="545">
        <v>2022</v>
      </c>
      <c r="D80" s="545"/>
      <c r="E80" s="545"/>
      <c r="F80" s="545"/>
      <c r="G80" s="545"/>
      <c r="H80" s="545"/>
      <c r="I80" s="545"/>
      <c r="J80" s="545"/>
      <c r="K80" s="545"/>
      <c r="L80" s="545"/>
      <c r="M80" s="545"/>
      <c r="N80" s="545"/>
      <c r="O80" s="545"/>
      <c r="P80" s="545"/>
      <c r="Q80" s="545"/>
      <c r="R80" s="331"/>
      <c r="S80" s="15"/>
      <c r="T80" s="15"/>
      <c r="U80" s="15"/>
      <c r="V80" s="15"/>
      <c r="W80" s="15"/>
      <c r="X80" s="15"/>
      <c r="Y80" s="15"/>
      <c r="Z80" s="15"/>
      <c r="AA80" s="15"/>
      <c r="AB80" s="15"/>
      <c r="AC80" s="15"/>
      <c r="AD80" s="15"/>
      <c r="AE80" s="15"/>
      <c r="AF80" s="15"/>
      <c r="AG80" s="15"/>
      <c r="AH80" s="15"/>
      <c r="AI80" s="17"/>
      <c r="AJ80" s="21"/>
      <c r="AK80" s="366"/>
    </row>
    <row r="81" spans="2:37" ht="15.75" x14ac:dyDescent="0.25">
      <c r="B81" s="414"/>
      <c r="C81" s="370"/>
      <c r="D81" s="370"/>
      <c r="E81" s="370"/>
      <c r="F81" s="370"/>
      <c r="G81" s="370"/>
      <c r="H81" s="370"/>
      <c r="I81" s="370"/>
      <c r="J81" s="370"/>
      <c r="K81" s="370"/>
      <c r="L81" s="370"/>
      <c r="M81" s="370"/>
      <c r="N81" s="370"/>
      <c r="O81" s="370"/>
      <c r="P81" s="370"/>
      <c r="Q81" s="370"/>
      <c r="R81" s="331"/>
      <c r="S81" s="15"/>
      <c r="T81" s="15"/>
      <c r="U81" s="15"/>
      <c r="V81" s="15"/>
      <c r="W81" s="15"/>
      <c r="X81" s="15"/>
      <c r="Y81" s="15"/>
      <c r="Z81" s="15"/>
      <c r="AA81" s="15"/>
      <c r="AB81" s="15"/>
      <c r="AC81" s="15"/>
      <c r="AD81" s="15"/>
      <c r="AE81" s="15"/>
      <c r="AF81" s="15"/>
      <c r="AG81" s="15"/>
      <c r="AH81" s="15"/>
      <c r="AI81" s="17"/>
      <c r="AJ81" s="21"/>
      <c r="AK81" s="366"/>
    </row>
    <row r="82" spans="2:37" ht="15.75" x14ac:dyDescent="0.25">
      <c r="B82" s="20" t="s">
        <v>282</v>
      </c>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7"/>
      <c r="AJ82" s="21"/>
      <c r="AK82" s="366"/>
    </row>
    <row r="83" spans="2:37" ht="15.75" x14ac:dyDescent="0.25">
      <c r="B83" s="20"/>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7"/>
      <c r="AJ83" s="21"/>
      <c r="AK83" s="366"/>
    </row>
    <row r="84" spans="2:37" ht="15.75" x14ac:dyDescent="0.25">
      <c r="B84" s="20"/>
      <c r="C84" s="371" t="s">
        <v>128</v>
      </c>
      <c r="D84" s="218">
        <v>1</v>
      </c>
      <c r="E84" s="218">
        <v>2</v>
      </c>
      <c r="F84" s="218">
        <v>3</v>
      </c>
      <c r="G84" s="218">
        <v>4</v>
      </c>
      <c r="H84" s="218">
        <v>5</v>
      </c>
      <c r="I84" s="218">
        <v>6</v>
      </c>
      <c r="J84" s="218">
        <v>7</v>
      </c>
      <c r="K84" s="218">
        <v>8</v>
      </c>
      <c r="L84" s="218">
        <v>9</v>
      </c>
      <c r="M84" s="218">
        <v>10</v>
      </c>
      <c r="N84" s="218">
        <v>11</v>
      </c>
      <c r="O84" s="218">
        <v>12</v>
      </c>
      <c r="P84" s="218">
        <v>13</v>
      </c>
      <c r="Q84" s="218">
        <v>14</v>
      </c>
      <c r="R84" s="218">
        <v>15</v>
      </c>
      <c r="S84" s="218">
        <v>16</v>
      </c>
      <c r="T84" s="218">
        <v>17</v>
      </c>
      <c r="U84" s="218">
        <v>18</v>
      </c>
      <c r="V84" s="218">
        <v>19</v>
      </c>
      <c r="W84" s="218">
        <v>20</v>
      </c>
      <c r="X84" s="218">
        <v>21</v>
      </c>
      <c r="Y84" s="218">
        <v>22</v>
      </c>
      <c r="Z84" s="218">
        <v>23</v>
      </c>
      <c r="AA84" s="218">
        <v>24</v>
      </c>
      <c r="AB84" s="218">
        <v>25</v>
      </c>
      <c r="AC84" s="218">
        <v>26</v>
      </c>
      <c r="AD84" s="218">
        <v>27</v>
      </c>
      <c r="AE84" s="218">
        <v>28</v>
      </c>
      <c r="AF84" s="15"/>
      <c r="AG84" s="15"/>
      <c r="AH84" s="15"/>
      <c r="AI84" s="644" t="s">
        <v>304</v>
      </c>
      <c r="AJ84" s="645"/>
      <c r="AK84" s="366"/>
    </row>
    <row r="85" spans="2:37" ht="15.75" x14ac:dyDescent="0.25">
      <c r="B85" s="20"/>
      <c r="C85" s="371"/>
      <c r="D85" s="218" t="s">
        <v>273</v>
      </c>
      <c r="E85" s="218" t="s">
        <v>274</v>
      </c>
      <c r="F85" s="218" t="s">
        <v>275</v>
      </c>
      <c r="G85" s="218" t="s">
        <v>276</v>
      </c>
      <c r="H85" s="218" t="s">
        <v>277</v>
      </c>
      <c r="I85" s="218" t="s">
        <v>278</v>
      </c>
      <c r="J85" s="218" t="s">
        <v>272</v>
      </c>
      <c r="K85" s="218" t="str">
        <f>D85</f>
        <v>Tue</v>
      </c>
      <c r="L85" s="218" t="str">
        <f t="shared" ref="L85" si="3">E85</f>
        <v>Wed</v>
      </c>
      <c r="M85" s="218" t="str">
        <f t="shared" ref="M85" si="4">F85</f>
        <v>Thurs</v>
      </c>
      <c r="N85" s="218" t="str">
        <f t="shared" ref="N85" si="5">G85</f>
        <v>Fri</v>
      </c>
      <c r="O85" s="218" t="str">
        <f t="shared" ref="O85" si="6">H85</f>
        <v>Sat</v>
      </c>
      <c r="P85" s="218" t="str">
        <f t="shared" ref="P85" si="7">I85</f>
        <v>Sun</v>
      </c>
      <c r="Q85" s="218" t="str">
        <f t="shared" ref="Q85" si="8">J85</f>
        <v>Mon</v>
      </c>
      <c r="R85" s="218" t="str">
        <f t="shared" ref="R85" si="9">K85</f>
        <v>Tue</v>
      </c>
      <c r="S85" s="218" t="str">
        <f t="shared" ref="S85" si="10">L85</f>
        <v>Wed</v>
      </c>
      <c r="T85" s="218" t="str">
        <f t="shared" ref="T85" si="11">M85</f>
        <v>Thurs</v>
      </c>
      <c r="U85" s="218" t="str">
        <f t="shared" ref="U85" si="12">N85</f>
        <v>Fri</v>
      </c>
      <c r="V85" s="218" t="str">
        <f t="shared" ref="V85" si="13">O85</f>
        <v>Sat</v>
      </c>
      <c r="W85" s="218" t="str">
        <f t="shared" ref="W85" si="14">P85</f>
        <v>Sun</v>
      </c>
      <c r="X85" s="218" t="str">
        <f t="shared" ref="X85" si="15">Q85</f>
        <v>Mon</v>
      </c>
      <c r="Y85" s="218" t="str">
        <f t="shared" ref="Y85" si="16">R85</f>
        <v>Tue</v>
      </c>
      <c r="Z85" s="218" t="str">
        <f t="shared" ref="Z85" si="17">S85</f>
        <v>Wed</v>
      </c>
      <c r="AA85" s="218" t="str">
        <f t="shared" ref="AA85" si="18">T85</f>
        <v>Thurs</v>
      </c>
      <c r="AB85" s="218" t="str">
        <f t="shared" ref="AB85" si="19">U85</f>
        <v>Fri</v>
      </c>
      <c r="AC85" s="218" t="str">
        <f t="shared" ref="AC85" si="20">V85</f>
        <v>Sat</v>
      </c>
      <c r="AD85" s="218" t="str">
        <f t="shared" ref="AD85" si="21">W85</f>
        <v>Sun</v>
      </c>
      <c r="AE85" s="218" t="str">
        <f t="shared" ref="AE85" si="22">X85</f>
        <v>Mon</v>
      </c>
      <c r="AF85" s="15"/>
      <c r="AG85" s="15"/>
      <c r="AH85" s="15"/>
      <c r="AI85" s="644" t="s">
        <v>305</v>
      </c>
      <c r="AJ85" s="645"/>
      <c r="AK85" s="366"/>
    </row>
    <row r="86" spans="2:37" ht="15.75" x14ac:dyDescent="0.25">
      <c r="B86" s="20"/>
      <c r="C86" s="346">
        <v>1</v>
      </c>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15"/>
      <c r="AG86" s="15"/>
      <c r="AH86" s="15"/>
      <c r="AI86" s="646" t="str">
        <f>IFERROR(AVERAGE(D86:AE86),"")</f>
        <v/>
      </c>
      <c r="AJ86" s="647"/>
      <c r="AK86" s="366"/>
    </row>
    <row r="87" spans="2:37" ht="15.75" customHeight="1" x14ac:dyDescent="0.25">
      <c r="B87" s="20"/>
      <c r="C87" s="346">
        <v>2</v>
      </c>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15"/>
      <c r="AG87" s="15"/>
      <c r="AH87" s="15"/>
      <c r="AI87" s="646" t="str">
        <f>IFERROR(AVERAGE(D87:AE87),"")</f>
        <v/>
      </c>
      <c r="AJ87" s="647"/>
      <c r="AK87" s="366"/>
    </row>
    <row r="88" spans="2:37" ht="15.75" x14ac:dyDescent="0.25">
      <c r="B88" s="20"/>
      <c r="C88" s="346">
        <v>3</v>
      </c>
      <c r="D88" s="309"/>
      <c r="E88" s="309"/>
      <c r="F88" s="309"/>
      <c r="G88" s="309"/>
      <c r="H88" s="309"/>
      <c r="I88" s="309"/>
      <c r="J88" s="309"/>
      <c r="K88" s="309"/>
      <c r="L88" s="309"/>
      <c r="M88" s="309"/>
      <c r="N88" s="309"/>
      <c r="O88" s="309"/>
      <c r="P88" s="309"/>
      <c r="Q88" s="309"/>
      <c r="R88" s="309"/>
      <c r="S88" s="309"/>
      <c r="T88" s="309"/>
      <c r="U88" s="309"/>
      <c r="V88" s="309"/>
      <c r="W88" s="309"/>
      <c r="X88" s="309"/>
      <c r="Y88" s="309"/>
      <c r="Z88" s="309"/>
      <c r="AA88" s="309"/>
      <c r="AB88" s="309"/>
      <c r="AC88" s="309"/>
      <c r="AD88" s="309"/>
      <c r="AE88" s="309"/>
      <c r="AF88" s="15"/>
      <c r="AG88" s="15"/>
      <c r="AH88" s="15"/>
      <c r="AI88" s="646" t="str">
        <f t="shared" ref="AI88:AI108" si="23">IFERROR(AVERAGE(D88:AE88),"")</f>
        <v/>
      </c>
      <c r="AJ88" s="647"/>
      <c r="AK88" s="366"/>
    </row>
    <row r="89" spans="2:37" ht="15.75" x14ac:dyDescent="0.25">
      <c r="B89" s="20"/>
      <c r="C89" s="346">
        <v>4</v>
      </c>
      <c r="D89" s="309"/>
      <c r="E89" s="309"/>
      <c r="F89" s="309"/>
      <c r="G89" s="309"/>
      <c r="H89" s="309"/>
      <c r="I89" s="309"/>
      <c r="J89" s="309"/>
      <c r="K89" s="309"/>
      <c r="L89" s="309"/>
      <c r="M89" s="309"/>
      <c r="N89" s="309"/>
      <c r="O89" s="309"/>
      <c r="P89" s="309"/>
      <c r="Q89" s="309"/>
      <c r="R89" s="309"/>
      <c r="S89" s="309"/>
      <c r="T89" s="309"/>
      <c r="U89" s="309"/>
      <c r="V89" s="309"/>
      <c r="W89" s="309"/>
      <c r="X89" s="309"/>
      <c r="Y89" s="309"/>
      <c r="Z89" s="309"/>
      <c r="AA89" s="309"/>
      <c r="AB89" s="309"/>
      <c r="AC89" s="309"/>
      <c r="AD89" s="309"/>
      <c r="AE89" s="309"/>
      <c r="AF89" s="15"/>
      <c r="AG89" s="15"/>
      <c r="AH89" s="15"/>
      <c r="AI89" s="646" t="str">
        <f t="shared" si="23"/>
        <v/>
      </c>
      <c r="AJ89" s="647"/>
      <c r="AK89" s="366"/>
    </row>
    <row r="90" spans="2:37" ht="15.75" x14ac:dyDescent="0.25">
      <c r="B90" s="20"/>
      <c r="C90" s="346">
        <v>5</v>
      </c>
      <c r="D90" s="309"/>
      <c r="E90" s="309"/>
      <c r="F90" s="309"/>
      <c r="G90" s="309"/>
      <c r="H90" s="309"/>
      <c r="I90" s="309"/>
      <c r="J90" s="309"/>
      <c r="K90" s="309"/>
      <c r="L90" s="309"/>
      <c r="M90" s="309"/>
      <c r="N90" s="309"/>
      <c r="O90" s="309"/>
      <c r="P90" s="309"/>
      <c r="Q90" s="309"/>
      <c r="R90" s="309"/>
      <c r="S90" s="309"/>
      <c r="T90" s="309"/>
      <c r="U90" s="309"/>
      <c r="V90" s="309"/>
      <c r="W90" s="309"/>
      <c r="X90" s="309"/>
      <c r="Y90" s="309"/>
      <c r="Z90" s="309"/>
      <c r="AA90" s="309"/>
      <c r="AB90" s="309"/>
      <c r="AC90" s="309"/>
      <c r="AD90" s="309"/>
      <c r="AE90" s="309"/>
      <c r="AF90" s="15"/>
      <c r="AG90" s="15"/>
      <c r="AH90" s="15"/>
      <c r="AI90" s="646" t="str">
        <f t="shared" si="23"/>
        <v/>
      </c>
      <c r="AJ90" s="647"/>
      <c r="AK90" s="366"/>
    </row>
    <row r="91" spans="2:37" ht="15.75" x14ac:dyDescent="0.25">
      <c r="B91" s="20"/>
      <c r="C91" s="346">
        <v>6</v>
      </c>
      <c r="D91" s="309"/>
      <c r="E91" s="309"/>
      <c r="F91" s="309"/>
      <c r="G91" s="309"/>
      <c r="H91" s="309"/>
      <c r="I91" s="309"/>
      <c r="J91" s="309"/>
      <c r="K91" s="309"/>
      <c r="L91" s="309"/>
      <c r="M91" s="309"/>
      <c r="N91" s="309"/>
      <c r="O91" s="309"/>
      <c r="P91" s="309"/>
      <c r="Q91" s="309"/>
      <c r="R91" s="309"/>
      <c r="S91" s="309"/>
      <c r="T91" s="309"/>
      <c r="U91" s="309"/>
      <c r="V91" s="309"/>
      <c r="W91" s="309"/>
      <c r="X91" s="309"/>
      <c r="Y91" s="309"/>
      <c r="Z91" s="309"/>
      <c r="AA91" s="309"/>
      <c r="AB91" s="309"/>
      <c r="AC91" s="309"/>
      <c r="AD91" s="309"/>
      <c r="AE91" s="309"/>
      <c r="AF91" s="15"/>
      <c r="AG91" s="15"/>
      <c r="AH91" s="15"/>
      <c r="AI91" s="646" t="str">
        <f t="shared" si="23"/>
        <v/>
      </c>
      <c r="AJ91" s="647"/>
      <c r="AK91" s="366"/>
    </row>
    <row r="92" spans="2:37" ht="15.75" x14ac:dyDescent="0.25">
      <c r="B92" s="20"/>
      <c r="C92" s="346">
        <v>7</v>
      </c>
      <c r="D92" s="309"/>
      <c r="E92" s="309"/>
      <c r="F92" s="309"/>
      <c r="G92" s="309"/>
      <c r="H92" s="309"/>
      <c r="I92" s="309"/>
      <c r="J92" s="309"/>
      <c r="K92" s="309"/>
      <c r="L92" s="309"/>
      <c r="M92" s="309"/>
      <c r="N92" s="309"/>
      <c r="O92" s="309"/>
      <c r="P92" s="309"/>
      <c r="Q92" s="309"/>
      <c r="R92" s="309"/>
      <c r="S92" s="309"/>
      <c r="T92" s="309"/>
      <c r="U92" s="309"/>
      <c r="V92" s="309"/>
      <c r="W92" s="309"/>
      <c r="X92" s="309"/>
      <c r="Y92" s="309"/>
      <c r="Z92" s="309"/>
      <c r="AA92" s="309"/>
      <c r="AB92" s="309"/>
      <c r="AC92" s="309"/>
      <c r="AD92" s="309"/>
      <c r="AE92" s="309"/>
      <c r="AF92" s="15"/>
      <c r="AG92" s="15"/>
      <c r="AH92" s="15"/>
      <c r="AI92" s="646" t="str">
        <f t="shared" si="23"/>
        <v/>
      </c>
      <c r="AJ92" s="647"/>
      <c r="AK92" s="366"/>
    </row>
    <row r="93" spans="2:37" ht="15.75" x14ac:dyDescent="0.25">
      <c r="B93" s="20"/>
      <c r="C93" s="346">
        <v>8</v>
      </c>
      <c r="D93" s="364"/>
      <c r="E93" s="364"/>
      <c r="F93" s="364"/>
      <c r="G93" s="364"/>
      <c r="H93" s="309"/>
      <c r="I93" s="309"/>
      <c r="J93" s="364"/>
      <c r="K93" s="364"/>
      <c r="L93" s="364"/>
      <c r="M93" s="364"/>
      <c r="N93" s="364"/>
      <c r="O93" s="309"/>
      <c r="P93" s="309"/>
      <c r="Q93" s="364"/>
      <c r="R93" s="364"/>
      <c r="S93" s="364"/>
      <c r="T93" s="364"/>
      <c r="U93" s="364"/>
      <c r="V93" s="309"/>
      <c r="W93" s="309"/>
      <c r="X93" s="364"/>
      <c r="Y93" s="364"/>
      <c r="Z93" s="364"/>
      <c r="AA93" s="364"/>
      <c r="AB93" s="364"/>
      <c r="AC93" s="309"/>
      <c r="AD93" s="309"/>
      <c r="AE93" s="364"/>
      <c r="AF93" s="15"/>
      <c r="AG93" s="15"/>
      <c r="AH93" s="15"/>
      <c r="AI93" s="646" t="str">
        <f t="shared" si="23"/>
        <v/>
      </c>
      <c r="AJ93" s="647"/>
      <c r="AK93" s="366" t="str">
        <f>IFERROR(AVERAGE(AE93,X93:AB93,Q93:U93,J93:N93,D93:G93),"")</f>
        <v/>
      </c>
    </row>
    <row r="94" spans="2:37" ht="15.75" customHeight="1" x14ac:dyDescent="0.25">
      <c r="B94" s="20"/>
      <c r="C94" s="346">
        <v>9</v>
      </c>
      <c r="D94" s="364"/>
      <c r="E94" s="364"/>
      <c r="F94" s="364"/>
      <c r="G94" s="364"/>
      <c r="H94" s="309"/>
      <c r="I94" s="309"/>
      <c r="J94" s="364"/>
      <c r="K94" s="364"/>
      <c r="L94" s="364"/>
      <c r="M94" s="364"/>
      <c r="N94" s="364"/>
      <c r="O94" s="309"/>
      <c r="P94" s="309"/>
      <c r="Q94" s="364"/>
      <c r="R94" s="364"/>
      <c r="S94" s="364"/>
      <c r="T94" s="364"/>
      <c r="U94" s="364"/>
      <c r="V94" s="309"/>
      <c r="W94" s="309"/>
      <c r="X94" s="364"/>
      <c r="Y94" s="364"/>
      <c r="Z94" s="364"/>
      <c r="AA94" s="364"/>
      <c r="AB94" s="364"/>
      <c r="AC94" s="309"/>
      <c r="AD94" s="309"/>
      <c r="AE94" s="364"/>
      <c r="AF94" s="15"/>
      <c r="AG94" s="15"/>
      <c r="AH94" s="15"/>
      <c r="AI94" s="646" t="str">
        <f t="shared" si="23"/>
        <v/>
      </c>
      <c r="AJ94" s="647"/>
      <c r="AK94" s="366" t="str">
        <f t="shared" ref="AK94:AK108" si="24">IFERROR(AVERAGE(AE94,X94:AB94,Q94:U94,J94:N94,D94:G94),"")</f>
        <v/>
      </c>
    </row>
    <row r="95" spans="2:37" ht="15.75" x14ac:dyDescent="0.25">
      <c r="B95" s="20"/>
      <c r="C95" s="346">
        <v>10</v>
      </c>
      <c r="D95" s="364"/>
      <c r="E95" s="364"/>
      <c r="F95" s="364"/>
      <c r="G95" s="364"/>
      <c r="H95" s="309"/>
      <c r="I95" s="309"/>
      <c r="J95" s="364"/>
      <c r="K95" s="364"/>
      <c r="L95" s="364"/>
      <c r="M95" s="364"/>
      <c r="N95" s="364"/>
      <c r="O95" s="309"/>
      <c r="P95" s="309"/>
      <c r="Q95" s="364"/>
      <c r="R95" s="364"/>
      <c r="S95" s="364"/>
      <c r="T95" s="364"/>
      <c r="U95" s="364"/>
      <c r="V95" s="309"/>
      <c r="W95" s="309"/>
      <c r="X95" s="364"/>
      <c r="Y95" s="364"/>
      <c r="Z95" s="364"/>
      <c r="AA95" s="364"/>
      <c r="AB95" s="364"/>
      <c r="AC95" s="309"/>
      <c r="AD95" s="309"/>
      <c r="AE95" s="364"/>
      <c r="AF95" s="15"/>
      <c r="AG95" s="15"/>
      <c r="AH95" s="15"/>
      <c r="AI95" s="646" t="str">
        <f t="shared" si="23"/>
        <v/>
      </c>
      <c r="AJ95" s="647"/>
      <c r="AK95" s="366" t="str">
        <f t="shared" si="24"/>
        <v/>
      </c>
    </row>
    <row r="96" spans="2:37" ht="15.75" x14ac:dyDescent="0.25">
      <c r="B96" s="20"/>
      <c r="C96" s="346">
        <v>11</v>
      </c>
      <c r="D96" s="364"/>
      <c r="E96" s="364"/>
      <c r="F96" s="364"/>
      <c r="G96" s="364"/>
      <c r="H96" s="309"/>
      <c r="I96" s="309"/>
      <c r="J96" s="364"/>
      <c r="K96" s="364"/>
      <c r="L96" s="364"/>
      <c r="M96" s="364"/>
      <c r="N96" s="364"/>
      <c r="O96" s="309"/>
      <c r="P96" s="309"/>
      <c r="Q96" s="364"/>
      <c r="R96" s="364"/>
      <c r="S96" s="364"/>
      <c r="T96" s="364"/>
      <c r="U96" s="364"/>
      <c r="V96" s="309"/>
      <c r="W96" s="309"/>
      <c r="X96" s="364"/>
      <c r="Y96" s="364"/>
      <c r="Z96" s="364"/>
      <c r="AA96" s="364"/>
      <c r="AB96" s="364"/>
      <c r="AC96" s="309"/>
      <c r="AD96" s="309"/>
      <c r="AE96" s="364"/>
      <c r="AF96" s="15"/>
      <c r="AG96" s="15"/>
      <c r="AH96" s="15"/>
      <c r="AI96" s="646" t="str">
        <f t="shared" si="23"/>
        <v/>
      </c>
      <c r="AJ96" s="647"/>
      <c r="AK96" s="366" t="str">
        <f>IFERROR(AVERAGE(AE96,X96:AB96,Q96:U96,J96:N96,D96:G96),"")</f>
        <v/>
      </c>
    </row>
    <row r="97" spans="2:37" ht="15.75" x14ac:dyDescent="0.25">
      <c r="B97" s="20"/>
      <c r="C97" s="346">
        <v>12</v>
      </c>
      <c r="D97" s="364"/>
      <c r="E97" s="364"/>
      <c r="F97" s="364"/>
      <c r="G97" s="364"/>
      <c r="H97" s="309"/>
      <c r="I97" s="309"/>
      <c r="J97" s="364"/>
      <c r="K97" s="364"/>
      <c r="L97" s="364"/>
      <c r="M97" s="364"/>
      <c r="N97" s="364"/>
      <c r="O97" s="309"/>
      <c r="P97" s="309"/>
      <c r="Q97" s="364"/>
      <c r="R97" s="364"/>
      <c r="S97" s="364"/>
      <c r="T97" s="364"/>
      <c r="U97" s="364"/>
      <c r="V97" s="309"/>
      <c r="W97" s="309"/>
      <c r="X97" s="364"/>
      <c r="Y97" s="364"/>
      <c r="Z97" s="364"/>
      <c r="AA97" s="364"/>
      <c r="AB97" s="364"/>
      <c r="AC97" s="309"/>
      <c r="AD97" s="309"/>
      <c r="AE97" s="364"/>
      <c r="AF97" s="15"/>
      <c r="AG97" s="15"/>
      <c r="AH97" s="15"/>
      <c r="AI97" s="646" t="str">
        <f t="shared" si="23"/>
        <v/>
      </c>
      <c r="AJ97" s="647"/>
      <c r="AK97" s="366" t="str">
        <f t="shared" si="24"/>
        <v/>
      </c>
    </row>
    <row r="98" spans="2:37" ht="15.75" x14ac:dyDescent="0.25">
      <c r="B98" s="20"/>
      <c r="C98" s="346">
        <v>13</v>
      </c>
      <c r="D98" s="364"/>
      <c r="E98" s="364"/>
      <c r="F98" s="364"/>
      <c r="G98" s="364"/>
      <c r="H98" s="309"/>
      <c r="I98" s="309"/>
      <c r="J98" s="364"/>
      <c r="K98" s="364"/>
      <c r="L98" s="364"/>
      <c r="M98" s="364"/>
      <c r="N98" s="364"/>
      <c r="O98" s="309"/>
      <c r="P98" s="309"/>
      <c r="Q98" s="364"/>
      <c r="R98" s="364"/>
      <c r="S98" s="364"/>
      <c r="T98" s="364"/>
      <c r="U98" s="364"/>
      <c r="V98" s="309"/>
      <c r="W98" s="309"/>
      <c r="X98" s="364"/>
      <c r="Y98" s="364"/>
      <c r="Z98" s="364"/>
      <c r="AA98" s="364"/>
      <c r="AB98" s="364"/>
      <c r="AC98" s="309"/>
      <c r="AD98" s="309"/>
      <c r="AE98" s="364"/>
      <c r="AF98" s="15"/>
      <c r="AG98" s="15"/>
      <c r="AH98" s="15"/>
      <c r="AI98" s="646" t="str">
        <f t="shared" si="23"/>
        <v/>
      </c>
      <c r="AJ98" s="647"/>
      <c r="AK98" s="366" t="str">
        <f t="shared" si="24"/>
        <v/>
      </c>
    </row>
    <row r="99" spans="2:37" ht="15.75" x14ac:dyDescent="0.25">
      <c r="B99" s="20"/>
      <c r="C99" s="346">
        <v>14</v>
      </c>
      <c r="D99" s="364"/>
      <c r="E99" s="364"/>
      <c r="F99" s="364"/>
      <c r="G99" s="364"/>
      <c r="H99" s="309"/>
      <c r="I99" s="309"/>
      <c r="J99" s="364"/>
      <c r="K99" s="364"/>
      <c r="L99" s="364"/>
      <c r="M99" s="364"/>
      <c r="N99" s="364"/>
      <c r="O99" s="309"/>
      <c r="P99" s="309"/>
      <c r="Q99" s="364"/>
      <c r="R99" s="364"/>
      <c r="S99" s="364"/>
      <c r="T99" s="364"/>
      <c r="U99" s="364"/>
      <c r="V99" s="309"/>
      <c r="W99" s="309"/>
      <c r="X99" s="364"/>
      <c r="Y99" s="364"/>
      <c r="Z99" s="364"/>
      <c r="AA99" s="364"/>
      <c r="AB99" s="364"/>
      <c r="AC99" s="309"/>
      <c r="AD99" s="309"/>
      <c r="AE99" s="364"/>
      <c r="AF99" s="15"/>
      <c r="AG99" s="15"/>
      <c r="AH99" s="15"/>
      <c r="AI99" s="646" t="str">
        <f t="shared" si="23"/>
        <v/>
      </c>
      <c r="AJ99" s="647"/>
      <c r="AK99" s="366" t="str">
        <f t="shared" si="24"/>
        <v/>
      </c>
    </row>
    <row r="100" spans="2:37" ht="15.75" x14ac:dyDescent="0.25">
      <c r="B100" s="20"/>
      <c r="C100" s="346">
        <v>15</v>
      </c>
      <c r="D100" s="364"/>
      <c r="E100" s="364"/>
      <c r="F100" s="364"/>
      <c r="G100" s="364"/>
      <c r="H100" s="309"/>
      <c r="I100" s="309"/>
      <c r="J100" s="364"/>
      <c r="K100" s="364"/>
      <c r="L100" s="364"/>
      <c r="M100" s="364"/>
      <c r="N100" s="364"/>
      <c r="O100" s="309"/>
      <c r="P100" s="309"/>
      <c r="Q100" s="364"/>
      <c r="R100" s="364"/>
      <c r="S100" s="364"/>
      <c r="T100" s="364"/>
      <c r="U100" s="364"/>
      <c r="V100" s="309"/>
      <c r="W100" s="309"/>
      <c r="X100" s="364"/>
      <c r="Y100" s="364"/>
      <c r="Z100" s="364"/>
      <c r="AA100" s="364"/>
      <c r="AB100" s="364"/>
      <c r="AC100" s="309"/>
      <c r="AD100" s="309"/>
      <c r="AE100" s="364"/>
      <c r="AF100" s="15"/>
      <c r="AG100" s="15"/>
      <c r="AH100" s="15"/>
      <c r="AI100" s="646" t="str">
        <f t="shared" si="23"/>
        <v/>
      </c>
      <c r="AJ100" s="647"/>
      <c r="AK100" s="366" t="str">
        <f t="shared" si="24"/>
        <v/>
      </c>
    </row>
    <row r="101" spans="2:37" ht="15.75" x14ac:dyDescent="0.25">
      <c r="B101" s="20"/>
      <c r="C101" s="346">
        <v>16</v>
      </c>
      <c r="D101" s="364"/>
      <c r="E101" s="364"/>
      <c r="F101" s="364"/>
      <c r="G101" s="364"/>
      <c r="H101" s="309"/>
      <c r="I101" s="309"/>
      <c r="J101" s="364"/>
      <c r="K101" s="364"/>
      <c r="L101" s="364"/>
      <c r="M101" s="364"/>
      <c r="N101" s="364"/>
      <c r="O101" s="309"/>
      <c r="P101" s="309"/>
      <c r="Q101" s="364"/>
      <c r="R101" s="364"/>
      <c r="S101" s="364"/>
      <c r="T101" s="364"/>
      <c r="U101" s="364"/>
      <c r="V101" s="309"/>
      <c r="W101" s="309"/>
      <c r="X101" s="364"/>
      <c r="Y101" s="364"/>
      <c r="Z101" s="364"/>
      <c r="AA101" s="364"/>
      <c r="AB101" s="364"/>
      <c r="AC101" s="309"/>
      <c r="AD101" s="309"/>
      <c r="AE101" s="364"/>
      <c r="AF101" s="15"/>
      <c r="AG101" s="15"/>
      <c r="AH101" s="15"/>
      <c r="AI101" s="646" t="str">
        <f t="shared" si="23"/>
        <v/>
      </c>
      <c r="AJ101" s="647"/>
      <c r="AK101" s="366" t="str">
        <f t="shared" si="24"/>
        <v/>
      </c>
    </row>
    <row r="102" spans="2:37" ht="15.75" x14ac:dyDescent="0.25">
      <c r="B102" s="20"/>
      <c r="C102" s="346">
        <v>17</v>
      </c>
      <c r="D102" s="364"/>
      <c r="E102" s="364"/>
      <c r="F102" s="364"/>
      <c r="G102" s="364"/>
      <c r="H102" s="309"/>
      <c r="I102" s="309"/>
      <c r="J102" s="364"/>
      <c r="K102" s="364"/>
      <c r="L102" s="364"/>
      <c r="M102" s="364"/>
      <c r="N102" s="364"/>
      <c r="O102" s="309"/>
      <c r="P102" s="309"/>
      <c r="Q102" s="364"/>
      <c r="R102" s="364"/>
      <c r="S102" s="364"/>
      <c r="T102" s="364"/>
      <c r="U102" s="364"/>
      <c r="V102" s="309"/>
      <c r="W102" s="309"/>
      <c r="X102" s="364"/>
      <c r="Y102" s="364"/>
      <c r="Z102" s="364"/>
      <c r="AA102" s="364"/>
      <c r="AB102" s="364"/>
      <c r="AC102" s="309"/>
      <c r="AD102" s="309"/>
      <c r="AE102" s="364"/>
      <c r="AF102" s="15"/>
      <c r="AG102" s="15"/>
      <c r="AH102" s="15"/>
      <c r="AI102" s="646" t="str">
        <f t="shared" si="23"/>
        <v/>
      </c>
      <c r="AJ102" s="647"/>
      <c r="AK102" s="366" t="str">
        <f t="shared" si="24"/>
        <v/>
      </c>
    </row>
    <row r="103" spans="2:37" ht="15.75" x14ac:dyDescent="0.25">
      <c r="B103" s="20"/>
      <c r="C103" s="346">
        <v>18</v>
      </c>
      <c r="D103" s="364"/>
      <c r="E103" s="364"/>
      <c r="F103" s="364"/>
      <c r="G103" s="364"/>
      <c r="H103" s="309"/>
      <c r="I103" s="309"/>
      <c r="J103" s="364"/>
      <c r="K103" s="364"/>
      <c r="L103" s="364"/>
      <c r="M103" s="364"/>
      <c r="N103" s="364"/>
      <c r="O103" s="309"/>
      <c r="P103" s="309"/>
      <c r="Q103" s="364"/>
      <c r="R103" s="364"/>
      <c r="S103" s="364"/>
      <c r="T103" s="364"/>
      <c r="U103" s="364"/>
      <c r="V103" s="309"/>
      <c r="W103" s="309"/>
      <c r="X103" s="364"/>
      <c r="Y103" s="364"/>
      <c r="Z103" s="364"/>
      <c r="AA103" s="364"/>
      <c r="AB103" s="364"/>
      <c r="AC103" s="309"/>
      <c r="AD103" s="309"/>
      <c r="AE103" s="364"/>
      <c r="AF103" s="15"/>
      <c r="AG103" s="15"/>
      <c r="AH103" s="15"/>
      <c r="AI103" s="646" t="str">
        <f t="shared" si="23"/>
        <v/>
      </c>
      <c r="AJ103" s="647"/>
      <c r="AK103" s="366" t="str">
        <f t="shared" si="24"/>
        <v/>
      </c>
    </row>
    <row r="104" spans="2:37" ht="15.75" x14ac:dyDescent="0.25">
      <c r="B104" s="20"/>
      <c r="C104" s="346">
        <v>19</v>
      </c>
      <c r="D104" s="364"/>
      <c r="E104" s="364"/>
      <c r="F104" s="364"/>
      <c r="G104" s="364"/>
      <c r="H104" s="309"/>
      <c r="I104" s="309"/>
      <c r="J104" s="364"/>
      <c r="K104" s="364"/>
      <c r="L104" s="364"/>
      <c r="M104" s="364"/>
      <c r="N104" s="364"/>
      <c r="O104" s="309"/>
      <c r="P104" s="309"/>
      <c r="Q104" s="364"/>
      <c r="R104" s="364"/>
      <c r="S104" s="364"/>
      <c r="T104" s="364"/>
      <c r="U104" s="364"/>
      <c r="V104" s="309"/>
      <c r="W104" s="309"/>
      <c r="X104" s="364"/>
      <c r="Y104" s="364"/>
      <c r="Z104" s="364"/>
      <c r="AA104" s="364"/>
      <c r="AB104" s="364"/>
      <c r="AC104" s="309"/>
      <c r="AD104" s="309"/>
      <c r="AE104" s="364"/>
      <c r="AF104" s="15"/>
      <c r="AG104" s="15"/>
      <c r="AH104" s="15"/>
      <c r="AI104" s="646" t="str">
        <f t="shared" si="23"/>
        <v/>
      </c>
      <c r="AJ104" s="647"/>
      <c r="AK104" s="366" t="str">
        <f t="shared" si="24"/>
        <v/>
      </c>
    </row>
    <row r="105" spans="2:37" ht="15.75" x14ac:dyDescent="0.25">
      <c r="B105" s="20"/>
      <c r="C105" s="346">
        <v>20</v>
      </c>
      <c r="D105" s="364"/>
      <c r="E105" s="364"/>
      <c r="F105" s="364"/>
      <c r="G105" s="364"/>
      <c r="H105" s="309"/>
      <c r="I105" s="309"/>
      <c r="J105" s="364"/>
      <c r="K105" s="364"/>
      <c r="L105" s="364"/>
      <c r="M105" s="364"/>
      <c r="N105" s="364"/>
      <c r="O105" s="309"/>
      <c r="P105" s="309"/>
      <c r="Q105" s="364"/>
      <c r="R105" s="364"/>
      <c r="S105" s="364"/>
      <c r="T105" s="364"/>
      <c r="U105" s="364"/>
      <c r="V105" s="309"/>
      <c r="W105" s="309"/>
      <c r="X105" s="364"/>
      <c r="Y105" s="364"/>
      <c r="Z105" s="364"/>
      <c r="AA105" s="364"/>
      <c r="AB105" s="364"/>
      <c r="AC105" s="309"/>
      <c r="AD105" s="309"/>
      <c r="AE105" s="364"/>
      <c r="AF105" s="15"/>
      <c r="AG105" s="15"/>
      <c r="AH105" s="15"/>
      <c r="AI105" s="646" t="str">
        <f t="shared" si="23"/>
        <v/>
      </c>
      <c r="AJ105" s="647"/>
      <c r="AK105" s="366" t="str">
        <f t="shared" si="24"/>
        <v/>
      </c>
    </row>
    <row r="106" spans="2:37" ht="15.75" x14ac:dyDescent="0.25">
      <c r="B106" s="20"/>
      <c r="C106" s="346">
        <v>21</v>
      </c>
      <c r="D106" s="364"/>
      <c r="E106" s="364"/>
      <c r="F106" s="364"/>
      <c r="G106" s="364"/>
      <c r="H106" s="309"/>
      <c r="I106" s="309"/>
      <c r="J106" s="364"/>
      <c r="K106" s="364"/>
      <c r="L106" s="364"/>
      <c r="M106" s="364"/>
      <c r="N106" s="364"/>
      <c r="O106" s="309"/>
      <c r="P106" s="309"/>
      <c r="Q106" s="364"/>
      <c r="R106" s="364"/>
      <c r="S106" s="364"/>
      <c r="T106" s="364"/>
      <c r="U106" s="364"/>
      <c r="V106" s="309"/>
      <c r="W106" s="309"/>
      <c r="X106" s="364"/>
      <c r="Y106" s="364"/>
      <c r="Z106" s="364"/>
      <c r="AA106" s="364"/>
      <c r="AB106" s="364"/>
      <c r="AC106" s="309"/>
      <c r="AD106" s="309"/>
      <c r="AE106" s="364"/>
      <c r="AF106" s="15"/>
      <c r="AG106" s="15"/>
      <c r="AH106" s="15"/>
      <c r="AI106" s="646" t="str">
        <f t="shared" si="23"/>
        <v/>
      </c>
      <c r="AJ106" s="647"/>
      <c r="AK106" s="366" t="str">
        <f t="shared" si="24"/>
        <v/>
      </c>
    </row>
    <row r="107" spans="2:37" ht="15.75" x14ac:dyDescent="0.25">
      <c r="B107" s="20"/>
      <c r="C107" s="346">
        <v>22</v>
      </c>
      <c r="D107" s="364"/>
      <c r="E107" s="364"/>
      <c r="F107" s="364"/>
      <c r="G107" s="364"/>
      <c r="H107" s="309"/>
      <c r="I107" s="309"/>
      <c r="J107" s="364"/>
      <c r="K107" s="364"/>
      <c r="L107" s="364"/>
      <c r="M107" s="364"/>
      <c r="N107" s="364"/>
      <c r="O107" s="309"/>
      <c r="P107" s="309"/>
      <c r="Q107" s="364"/>
      <c r="R107" s="364"/>
      <c r="S107" s="364"/>
      <c r="T107" s="364"/>
      <c r="U107" s="364"/>
      <c r="V107" s="309"/>
      <c r="W107" s="309"/>
      <c r="X107" s="364"/>
      <c r="Y107" s="364"/>
      <c r="Z107" s="364"/>
      <c r="AA107" s="364"/>
      <c r="AB107" s="364"/>
      <c r="AC107" s="309"/>
      <c r="AD107" s="309"/>
      <c r="AE107" s="364"/>
      <c r="AF107" s="15"/>
      <c r="AG107" s="15"/>
      <c r="AH107" s="15"/>
      <c r="AI107" s="646" t="str">
        <f t="shared" si="23"/>
        <v/>
      </c>
      <c r="AJ107" s="647"/>
      <c r="AK107" s="366" t="str">
        <f t="shared" si="24"/>
        <v/>
      </c>
    </row>
    <row r="108" spans="2:37" ht="15.75" x14ac:dyDescent="0.25">
      <c r="B108" s="20"/>
      <c r="C108" s="346">
        <v>23</v>
      </c>
      <c r="D108" s="364"/>
      <c r="E108" s="364"/>
      <c r="F108" s="364"/>
      <c r="G108" s="364"/>
      <c r="H108" s="309"/>
      <c r="I108" s="309"/>
      <c r="J108" s="364"/>
      <c r="K108" s="364"/>
      <c r="L108" s="364"/>
      <c r="M108" s="364"/>
      <c r="N108" s="364"/>
      <c r="O108" s="309"/>
      <c r="P108" s="309"/>
      <c r="Q108" s="364"/>
      <c r="R108" s="364"/>
      <c r="S108" s="364"/>
      <c r="T108" s="364"/>
      <c r="U108" s="364"/>
      <c r="V108" s="309"/>
      <c r="W108" s="309"/>
      <c r="X108" s="364"/>
      <c r="Y108" s="364"/>
      <c r="Z108" s="364"/>
      <c r="AA108" s="364"/>
      <c r="AB108" s="364"/>
      <c r="AC108" s="309"/>
      <c r="AD108" s="309"/>
      <c r="AE108" s="364"/>
      <c r="AF108" s="15"/>
      <c r="AG108" s="15"/>
      <c r="AH108" s="15"/>
      <c r="AI108" s="646" t="str">
        <f t="shared" si="23"/>
        <v/>
      </c>
      <c r="AJ108" s="647"/>
      <c r="AK108" s="366" t="str">
        <f t="shared" si="24"/>
        <v/>
      </c>
    </row>
    <row r="109" spans="2:37" ht="15.75" x14ac:dyDescent="0.25">
      <c r="B109" s="20"/>
      <c r="C109" s="347">
        <v>24</v>
      </c>
      <c r="D109" s="310"/>
      <c r="E109" s="310"/>
      <c r="F109" s="310"/>
      <c r="G109" s="310"/>
      <c r="H109" s="310"/>
      <c r="I109" s="310"/>
      <c r="J109" s="310"/>
      <c r="K109" s="310"/>
      <c r="L109" s="310"/>
      <c r="M109" s="310"/>
      <c r="N109" s="310"/>
      <c r="O109" s="310"/>
      <c r="P109" s="310"/>
      <c r="Q109" s="310"/>
      <c r="R109" s="310"/>
      <c r="S109" s="310"/>
      <c r="T109" s="310"/>
      <c r="U109" s="310"/>
      <c r="V109" s="310"/>
      <c r="W109" s="310"/>
      <c r="X109" s="310"/>
      <c r="Y109" s="310"/>
      <c r="Z109" s="310"/>
      <c r="AA109" s="310"/>
      <c r="AB109" s="310"/>
      <c r="AC109" s="310"/>
      <c r="AD109" s="310"/>
      <c r="AE109" s="310"/>
      <c r="AF109" s="15"/>
      <c r="AG109" s="15"/>
      <c r="AH109" s="15"/>
      <c r="AI109" s="648" t="str">
        <f>IFERROR(AVERAGE(D109:AE109),"")</f>
        <v/>
      </c>
      <c r="AJ109" s="649"/>
      <c r="AK109" s="366"/>
    </row>
    <row r="110" spans="2:37" ht="15.75" x14ac:dyDescent="0.25">
      <c r="B110" s="20"/>
      <c r="C110" s="236"/>
      <c r="D110" s="15"/>
      <c r="E110" s="15"/>
      <c r="F110" s="15"/>
      <c r="G110" s="15"/>
      <c r="H110" s="15"/>
      <c r="I110" s="15"/>
      <c r="J110" s="15"/>
      <c r="K110" s="15"/>
      <c r="L110" s="15"/>
      <c r="M110" s="15"/>
      <c r="N110" s="15"/>
      <c r="O110" s="15"/>
      <c r="P110" s="15"/>
      <c r="Q110" s="15"/>
      <c r="R110" s="15"/>
      <c r="S110" s="15"/>
      <c r="T110" s="17"/>
      <c r="U110" s="17"/>
      <c r="V110" s="17"/>
      <c r="W110" s="17"/>
      <c r="X110" s="17"/>
      <c r="Y110" s="17"/>
      <c r="Z110" s="17"/>
      <c r="AA110" s="17"/>
      <c r="AB110" s="17"/>
      <c r="AC110" s="17"/>
      <c r="AD110" s="17"/>
      <c r="AE110" s="17"/>
      <c r="AF110" s="15"/>
      <c r="AG110" s="15"/>
      <c r="AH110" s="15"/>
      <c r="AI110" s="17"/>
      <c r="AJ110" s="21"/>
      <c r="AK110" s="366"/>
    </row>
    <row r="111" spans="2:37" ht="16.5" thickBot="1" x14ac:dyDescent="0.3">
      <c r="B111" s="60"/>
      <c r="C111" s="220"/>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4"/>
      <c r="AK111" s="366"/>
    </row>
    <row r="112" spans="2:37" ht="15.75" x14ac:dyDescent="0.25">
      <c r="B112" s="40" t="str">
        <f>"Version " &amp; Version</f>
        <v>Version FINAL 03/31/2017</v>
      </c>
      <c r="C112" s="407"/>
      <c r="D112" s="407"/>
      <c r="E112" s="407"/>
      <c r="F112" s="407"/>
      <c r="G112" s="407"/>
      <c r="H112" s="407"/>
      <c r="I112" s="407"/>
      <c r="J112" s="407"/>
      <c r="K112" s="407"/>
      <c r="L112" s="407"/>
      <c r="M112" s="407"/>
      <c r="N112" s="407"/>
      <c r="O112" s="407"/>
      <c r="P112" s="407"/>
      <c r="Q112" s="407"/>
      <c r="R112" s="407"/>
      <c r="S112" s="407"/>
      <c r="T112" s="407"/>
      <c r="U112" s="407"/>
      <c r="V112" s="407"/>
      <c r="W112" s="407"/>
      <c r="X112" s="407"/>
      <c r="Y112" s="407"/>
      <c r="Z112" s="407"/>
      <c r="AA112" s="407"/>
      <c r="AB112" s="407"/>
      <c r="AC112" s="407"/>
      <c r="AD112" s="407"/>
      <c r="AE112" s="407"/>
      <c r="AF112" s="407"/>
      <c r="AG112" s="407"/>
      <c r="AH112" s="407"/>
      <c r="AI112" s="362"/>
      <c r="AJ112" s="363"/>
      <c r="AK112" s="366"/>
    </row>
    <row r="113" spans="2:37" ht="15.75" x14ac:dyDescent="0.25">
      <c r="B113" s="20"/>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7"/>
      <c r="AJ113" s="21"/>
      <c r="AK113" s="366"/>
    </row>
    <row r="114" spans="2:37" ht="15.75" x14ac:dyDescent="0.25">
      <c r="B114" s="487" t="s">
        <v>238</v>
      </c>
      <c r="C114" s="488"/>
      <c r="D114" s="488"/>
      <c r="E114" s="488"/>
      <c r="F114" s="488"/>
      <c r="G114" s="488"/>
      <c r="H114" s="488"/>
      <c r="I114" s="488"/>
      <c r="J114" s="488"/>
      <c r="K114" s="488"/>
      <c r="L114" s="488"/>
      <c r="M114" s="488"/>
      <c r="N114" s="488"/>
      <c r="O114" s="488"/>
      <c r="P114" s="488"/>
      <c r="Q114" s="488"/>
      <c r="R114" s="488"/>
      <c r="S114" s="15"/>
      <c r="T114" s="15"/>
      <c r="U114" s="15"/>
      <c r="V114" s="15"/>
      <c r="W114" s="15"/>
      <c r="X114" s="15"/>
      <c r="Y114" s="15"/>
      <c r="Z114" s="15"/>
      <c r="AA114" s="15"/>
      <c r="AB114" s="15"/>
      <c r="AC114" s="15"/>
      <c r="AD114" s="15"/>
      <c r="AE114" s="15"/>
      <c r="AF114" s="15"/>
      <c r="AG114" s="15"/>
      <c r="AH114" s="15"/>
      <c r="AI114" s="17"/>
      <c r="AJ114" s="21"/>
      <c r="AK114" s="366"/>
    </row>
    <row r="115" spans="2:37" ht="15.75" x14ac:dyDescent="0.25">
      <c r="B115" s="622" t="s">
        <v>281</v>
      </c>
      <c r="C115" s="545"/>
      <c r="D115" s="545"/>
      <c r="E115" s="545"/>
      <c r="F115" s="545"/>
      <c r="G115" s="545"/>
      <c r="H115" s="545"/>
      <c r="I115" s="545"/>
      <c r="J115" s="545"/>
      <c r="K115" s="545"/>
      <c r="L115" s="545"/>
      <c r="M115" s="545"/>
      <c r="N115" s="545"/>
      <c r="O115" s="545"/>
      <c r="P115" s="545"/>
      <c r="Q115" s="545"/>
      <c r="R115" s="545"/>
      <c r="S115" s="15"/>
      <c r="T115" s="15"/>
      <c r="U115" s="15"/>
      <c r="V115" s="15"/>
      <c r="W115" s="15"/>
      <c r="X115" s="15"/>
      <c r="Y115" s="15"/>
      <c r="Z115" s="15"/>
      <c r="AA115" s="15"/>
      <c r="AB115" s="15"/>
      <c r="AC115" s="15"/>
      <c r="AD115" s="15"/>
      <c r="AE115" s="15"/>
      <c r="AF115" s="15"/>
      <c r="AG115" s="15"/>
      <c r="AH115" s="15"/>
      <c r="AI115" s="17"/>
      <c r="AJ115" s="21"/>
      <c r="AK115" s="366"/>
    </row>
    <row r="116" spans="2:37" ht="15.75" x14ac:dyDescent="0.25">
      <c r="B116" s="414"/>
      <c r="C116" s="545">
        <v>2022</v>
      </c>
      <c r="D116" s="545"/>
      <c r="E116" s="545"/>
      <c r="F116" s="545"/>
      <c r="G116" s="545"/>
      <c r="H116" s="545"/>
      <c r="I116" s="545"/>
      <c r="J116" s="545"/>
      <c r="K116" s="545"/>
      <c r="L116" s="545"/>
      <c r="M116" s="545"/>
      <c r="N116" s="545"/>
      <c r="O116" s="545"/>
      <c r="P116" s="545"/>
      <c r="Q116" s="545"/>
      <c r="R116" s="331"/>
      <c r="S116" s="15"/>
      <c r="T116" s="15"/>
      <c r="U116" s="15"/>
      <c r="V116" s="15"/>
      <c r="W116" s="15"/>
      <c r="X116" s="15"/>
      <c r="Y116" s="15"/>
      <c r="Z116" s="15"/>
      <c r="AA116" s="15"/>
      <c r="AB116" s="15"/>
      <c r="AC116" s="15"/>
      <c r="AD116" s="15"/>
      <c r="AE116" s="15"/>
      <c r="AF116" s="15"/>
      <c r="AG116" s="15"/>
      <c r="AH116" s="15"/>
      <c r="AI116" s="17"/>
      <c r="AJ116" s="21"/>
      <c r="AK116" s="366"/>
    </row>
    <row r="117" spans="2:37" ht="15.75" x14ac:dyDescent="0.25">
      <c r="B117" s="414"/>
      <c r="C117" s="370"/>
      <c r="D117" s="370"/>
      <c r="E117" s="370"/>
      <c r="F117" s="370"/>
      <c r="G117" s="370"/>
      <c r="H117" s="370"/>
      <c r="I117" s="370"/>
      <c r="J117" s="370"/>
      <c r="K117" s="370"/>
      <c r="L117" s="370"/>
      <c r="M117" s="370"/>
      <c r="N117" s="370"/>
      <c r="O117" s="370"/>
      <c r="P117" s="370"/>
      <c r="Q117" s="370"/>
      <c r="R117" s="331"/>
      <c r="S117" s="15"/>
      <c r="T117" s="15"/>
      <c r="U117" s="15"/>
      <c r="V117" s="15"/>
      <c r="W117" s="15"/>
      <c r="X117" s="15"/>
      <c r="Y117" s="15"/>
      <c r="Z117" s="15"/>
      <c r="AA117" s="15"/>
      <c r="AB117" s="15"/>
      <c r="AC117" s="15"/>
      <c r="AD117" s="15"/>
      <c r="AE117" s="15"/>
      <c r="AF117" s="15"/>
      <c r="AG117" s="15"/>
      <c r="AH117" s="15"/>
      <c r="AI117" s="17"/>
      <c r="AJ117" s="21"/>
      <c r="AK117" s="366"/>
    </row>
    <row r="118" spans="2:37" ht="15.75" x14ac:dyDescent="0.25">
      <c r="B118" s="20" t="s">
        <v>283</v>
      </c>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7"/>
      <c r="AJ118" s="21"/>
      <c r="AK118" s="366"/>
    </row>
    <row r="119" spans="2:37" ht="15.75" x14ac:dyDescent="0.25">
      <c r="B119" s="20"/>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7"/>
      <c r="AJ119" s="21"/>
      <c r="AK119" s="366"/>
    </row>
    <row r="120" spans="2:37" ht="15.75" x14ac:dyDescent="0.25">
      <c r="B120" s="20"/>
      <c r="C120" s="371" t="s">
        <v>128</v>
      </c>
      <c r="D120" s="218">
        <v>1</v>
      </c>
      <c r="E120" s="218">
        <v>2</v>
      </c>
      <c r="F120" s="218">
        <v>3</v>
      </c>
      <c r="G120" s="218">
        <v>4</v>
      </c>
      <c r="H120" s="218">
        <v>5</v>
      </c>
      <c r="I120" s="218">
        <v>6</v>
      </c>
      <c r="J120" s="218">
        <v>7</v>
      </c>
      <c r="K120" s="218">
        <v>8</v>
      </c>
      <c r="L120" s="218">
        <v>9</v>
      </c>
      <c r="M120" s="218">
        <v>10</v>
      </c>
      <c r="N120" s="218">
        <v>11</v>
      </c>
      <c r="O120" s="218">
        <v>12</v>
      </c>
      <c r="P120" s="218">
        <v>13</v>
      </c>
      <c r="Q120" s="218">
        <v>14</v>
      </c>
      <c r="R120" s="218">
        <v>15</v>
      </c>
      <c r="S120" s="218">
        <v>16</v>
      </c>
      <c r="T120" s="218">
        <v>17</v>
      </c>
      <c r="U120" s="218">
        <v>18</v>
      </c>
      <c r="V120" s="218">
        <v>19</v>
      </c>
      <c r="W120" s="218">
        <v>20</v>
      </c>
      <c r="X120" s="218">
        <v>21</v>
      </c>
      <c r="Y120" s="218">
        <v>22</v>
      </c>
      <c r="Z120" s="218">
        <v>23</v>
      </c>
      <c r="AA120" s="218">
        <v>24</v>
      </c>
      <c r="AB120" s="218">
        <v>25</v>
      </c>
      <c r="AC120" s="218">
        <v>26</v>
      </c>
      <c r="AD120" s="218">
        <v>27</v>
      </c>
      <c r="AE120" s="218">
        <v>28</v>
      </c>
      <c r="AF120" s="218">
        <v>29</v>
      </c>
      <c r="AG120" s="218">
        <v>30</v>
      </c>
      <c r="AH120" s="218">
        <v>31</v>
      </c>
      <c r="AI120" s="644" t="s">
        <v>304</v>
      </c>
      <c r="AJ120" s="645"/>
      <c r="AK120" s="366"/>
    </row>
    <row r="121" spans="2:37" ht="15.75" x14ac:dyDescent="0.25">
      <c r="B121" s="20"/>
      <c r="C121" s="371"/>
      <c r="D121" s="218" t="s">
        <v>273</v>
      </c>
      <c r="E121" s="218" t="s">
        <v>274</v>
      </c>
      <c r="F121" s="218" t="s">
        <v>275</v>
      </c>
      <c r="G121" s="218" t="s">
        <v>276</v>
      </c>
      <c r="H121" s="218" t="s">
        <v>277</v>
      </c>
      <c r="I121" s="218" t="s">
        <v>278</v>
      </c>
      <c r="J121" s="218" t="s">
        <v>272</v>
      </c>
      <c r="K121" s="218" t="str">
        <f>D121</f>
        <v>Tue</v>
      </c>
      <c r="L121" s="218" t="str">
        <f t="shared" ref="L121" si="25">E121</f>
        <v>Wed</v>
      </c>
      <c r="M121" s="218" t="str">
        <f t="shared" ref="M121" si="26">F121</f>
        <v>Thurs</v>
      </c>
      <c r="N121" s="218" t="str">
        <f t="shared" ref="N121" si="27">G121</f>
        <v>Fri</v>
      </c>
      <c r="O121" s="218" t="str">
        <f t="shared" ref="O121" si="28">H121</f>
        <v>Sat</v>
      </c>
      <c r="P121" s="218" t="str">
        <f t="shared" ref="P121" si="29">I121</f>
        <v>Sun</v>
      </c>
      <c r="Q121" s="218" t="str">
        <f t="shared" ref="Q121" si="30">J121</f>
        <v>Mon</v>
      </c>
      <c r="R121" s="218" t="str">
        <f t="shared" ref="R121" si="31">K121</f>
        <v>Tue</v>
      </c>
      <c r="S121" s="218" t="str">
        <f t="shared" ref="S121" si="32">L121</f>
        <v>Wed</v>
      </c>
      <c r="T121" s="218" t="str">
        <f t="shared" ref="T121" si="33">M121</f>
        <v>Thurs</v>
      </c>
      <c r="U121" s="218" t="str">
        <f t="shared" ref="U121" si="34">N121</f>
        <v>Fri</v>
      </c>
      <c r="V121" s="218" t="str">
        <f t="shared" ref="V121" si="35">O121</f>
        <v>Sat</v>
      </c>
      <c r="W121" s="218" t="str">
        <f t="shared" ref="W121" si="36">P121</f>
        <v>Sun</v>
      </c>
      <c r="X121" s="218" t="str">
        <f t="shared" ref="X121" si="37">Q121</f>
        <v>Mon</v>
      </c>
      <c r="Y121" s="218" t="str">
        <f t="shared" ref="Y121" si="38">R121</f>
        <v>Tue</v>
      </c>
      <c r="Z121" s="218" t="str">
        <f t="shared" ref="Z121" si="39">S121</f>
        <v>Wed</v>
      </c>
      <c r="AA121" s="218" t="str">
        <f t="shared" ref="AA121" si="40">T121</f>
        <v>Thurs</v>
      </c>
      <c r="AB121" s="218" t="str">
        <f t="shared" ref="AB121" si="41">U121</f>
        <v>Fri</v>
      </c>
      <c r="AC121" s="218" t="str">
        <f t="shared" ref="AC121" si="42">V121</f>
        <v>Sat</v>
      </c>
      <c r="AD121" s="218" t="str">
        <f t="shared" ref="AD121" si="43">W121</f>
        <v>Sun</v>
      </c>
      <c r="AE121" s="218" t="str">
        <f t="shared" ref="AE121" si="44">X121</f>
        <v>Mon</v>
      </c>
      <c r="AF121" s="218" t="str">
        <f t="shared" ref="AF121" si="45">Y121</f>
        <v>Tue</v>
      </c>
      <c r="AG121" s="218" t="str">
        <f t="shared" ref="AG121" si="46">Z121</f>
        <v>Wed</v>
      </c>
      <c r="AH121" s="218" t="str">
        <f t="shared" ref="AH121" si="47">AA121</f>
        <v>Thurs</v>
      </c>
      <c r="AI121" s="644" t="s">
        <v>305</v>
      </c>
      <c r="AJ121" s="645"/>
      <c r="AK121" s="366"/>
    </row>
    <row r="122" spans="2:37" ht="15.75" x14ac:dyDescent="0.25">
      <c r="B122" s="20"/>
      <c r="C122" s="346">
        <v>1</v>
      </c>
      <c r="D122" s="309"/>
      <c r="E122" s="309"/>
      <c r="F122" s="309"/>
      <c r="G122" s="309"/>
      <c r="H122" s="309"/>
      <c r="I122" s="309"/>
      <c r="J122" s="309"/>
      <c r="K122" s="309"/>
      <c r="L122" s="309"/>
      <c r="M122" s="309"/>
      <c r="N122" s="309"/>
      <c r="O122" s="309"/>
      <c r="P122" s="309"/>
      <c r="Q122" s="309"/>
      <c r="R122" s="309"/>
      <c r="S122" s="309"/>
      <c r="T122" s="309"/>
      <c r="U122" s="309"/>
      <c r="V122" s="309"/>
      <c r="W122" s="309"/>
      <c r="X122" s="309"/>
      <c r="Y122" s="309"/>
      <c r="Z122" s="309"/>
      <c r="AA122" s="309"/>
      <c r="AB122" s="309"/>
      <c r="AC122" s="309"/>
      <c r="AD122" s="309"/>
      <c r="AE122" s="309"/>
      <c r="AF122" s="309"/>
      <c r="AG122" s="309"/>
      <c r="AH122" s="309"/>
      <c r="AI122" s="646" t="str">
        <f>IFERROR(AVERAGE(D122:AH122),"")</f>
        <v/>
      </c>
      <c r="AJ122" s="647"/>
      <c r="AK122" s="366"/>
    </row>
    <row r="123" spans="2:37" ht="15.75" x14ac:dyDescent="0.25">
      <c r="B123" s="20"/>
      <c r="C123" s="346">
        <v>2</v>
      </c>
      <c r="D123" s="309"/>
      <c r="E123" s="309"/>
      <c r="F123" s="309"/>
      <c r="G123" s="309"/>
      <c r="H123" s="309"/>
      <c r="I123" s="309"/>
      <c r="J123" s="309"/>
      <c r="K123" s="309"/>
      <c r="L123" s="309"/>
      <c r="M123" s="309"/>
      <c r="N123" s="309"/>
      <c r="O123" s="309"/>
      <c r="P123" s="309"/>
      <c r="Q123" s="309"/>
      <c r="R123" s="309"/>
      <c r="S123" s="309"/>
      <c r="T123" s="309"/>
      <c r="U123" s="309"/>
      <c r="V123" s="309"/>
      <c r="W123" s="309"/>
      <c r="X123" s="309"/>
      <c r="Y123" s="309"/>
      <c r="Z123" s="309"/>
      <c r="AA123" s="309"/>
      <c r="AB123" s="309"/>
      <c r="AC123" s="309"/>
      <c r="AD123" s="309"/>
      <c r="AE123" s="309"/>
      <c r="AF123" s="309"/>
      <c r="AG123" s="309"/>
      <c r="AH123" s="309"/>
      <c r="AI123" s="646" t="str">
        <f t="shared" ref="AI123:AI145" si="48">IFERROR(AVERAGE(D123:AH123),"")</f>
        <v/>
      </c>
      <c r="AJ123" s="647"/>
      <c r="AK123" s="366"/>
    </row>
    <row r="124" spans="2:37" ht="15.75" x14ac:dyDescent="0.25">
      <c r="B124" s="20"/>
      <c r="C124" s="346">
        <v>3</v>
      </c>
      <c r="D124" s="309"/>
      <c r="E124" s="309"/>
      <c r="F124" s="309"/>
      <c r="G124" s="309"/>
      <c r="H124" s="309"/>
      <c r="I124" s="309"/>
      <c r="J124" s="309"/>
      <c r="K124" s="309"/>
      <c r="L124" s="309"/>
      <c r="M124" s="309"/>
      <c r="N124" s="309"/>
      <c r="O124" s="309"/>
      <c r="P124" s="309"/>
      <c r="Q124" s="309"/>
      <c r="R124" s="309"/>
      <c r="S124" s="309"/>
      <c r="T124" s="309"/>
      <c r="U124" s="309"/>
      <c r="V124" s="309"/>
      <c r="W124" s="309"/>
      <c r="X124" s="309"/>
      <c r="Y124" s="309"/>
      <c r="Z124" s="309"/>
      <c r="AA124" s="309"/>
      <c r="AB124" s="309"/>
      <c r="AC124" s="309"/>
      <c r="AD124" s="309"/>
      <c r="AE124" s="309"/>
      <c r="AF124" s="309"/>
      <c r="AG124" s="309"/>
      <c r="AH124" s="309"/>
      <c r="AI124" s="646" t="str">
        <f t="shared" si="48"/>
        <v/>
      </c>
      <c r="AJ124" s="647"/>
      <c r="AK124" s="366"/>
    </row>
    <row r="125" spans="2:37" ht="15.75" x14ac:dyDescent="0.25">
      <c r="B125" s="20"/>
      <c r="C125" s="346">
        <v>4</v>
      </c>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646" t="str">
        <f t="shared" si="48"/>
        <v/>
      </c>
      <c r="AJ125" s="647"/>
      <c r="AK125" s="366"/>
    </row>
    <row r="126" spans="2:37" ht="15.75" x14ac:dyDescent="0.25">
      <c r="B126" s="20"/>
      <c r="C126" s="346">
        <v>5</v>
      </c>
      <c r="D126" s="309"/>
      <c r="E126" s="309"/>
      <c r="F126" s="309"/>
      <c r="G126" s="309"/>
      <c r="H126" s="309"/>
      <c r="I126" s="309"/>
      <c r="J126" s="309"/>
      <c r="K126" s="309"/>
      <c r="L126" s="309"/>
      <c r="M126" s="309"/>
      <c r="N126" s="309"/>
      <c r="O126" s="309"/>
      <c r="P126" s="309"/>
      <c r="Q126" s="309"/>
      <c r="R126" s="309"/>
      <c r="S126" s="309"/>
      <c r="T126" s="309"/>
      <c r="U126" s="309"/>
      <c r="V126" s="309"/>
      <c r="W126" s="309"/>
      <c r="X126" s="309"/>
      <c r="Y126" s="309"/>
      <c r="Z126" s="309"/>
      <c r="AA126" s="309"/>
      <c r="AB126" s="309"/>
      <c r="AC126" s="309"/>
      <c r="AD126" s="309"/>
      <c r="AE126" s="309"/>
      <c r="AF126" s="309"/>
      <c r="AG126" s="309"/>
      <c r="AH126" s="309"/>
      <c r="AI126" s="646" t="str">
        <f t="shared" si="48"/>
        <v/>
      </c>
      <c r="AJ126" s="647"/>
      <c r="AK126" s="366"/>
    </row>
    <row r="127" spans="2:37" ht="15.75" x14ac:dyDescent="0.25">
      <c r="B127" s="20"/>
      <c r="C127" s="346">
        <v>6</v>
      </c>
      <c r="D127" s="309"/>
      <c r="E127" s="309"/>
      <c r="F127" s="309"/>
      <c r="G127" s="309"/>
      <c r="H127" s="309"/>
      <c r="I127" s="309"/>
      <c r="J127" s="309"/>
      <c r="K127" s="309"/>
      <c r="L127" s="309"/>
      <c r="M127" s="309"/>
      <c r="N127" s="309"/>
      <c r="O127" s="309"/>
      <c r="P127" s="309"/>
      <c r="Q127" s="309"/>
      <c r="R127" s="309"/>
      <c r="S127" s="309"/>
      <c r="T127" s="309"/>
      <c r="U127" s="309"/>
      <c r="V127" s="309"/>
      <c r="W127" s="309"/>
      <c r="X127" s="309"/>
      <c r="Y127" s="309"/>
      <c r="Z127" s="309"/>
      <c r="AA127" s="309"/>
      <c r="AB127" s="309"/>
      <c r="AC127" s="309"/>
      <c r="AD127" s="309"/>
      <c r="AE127" s="309"/>
      <c r="AF127" s="309"/>
      <c r="AG127" s="309"/>
      <c r="AH127" s="309"/>
      <c r="AI127" s="646" t="str">
        <f t="shared" si="48"/>
        <v/>
      </c>
      <c r="AJ127" s="647"/>
      <c r="AK127" s="366"/>
    </row>
    <row r="128" spans="2:37" ht="15.75" x14ac:dyDescent="0.25">
      <c r="B128" s="20"/>
      <c r="C128" s="346">
        <v>7</v>
      </c>
      <c r="D128" s="309"/>
      <c r="E128" s="309"/>
      <c r="F128" s="309"/>
      <c r="G128" s="309"/>
      <c r="H128" s="309"/>
      <c r="I128" s="309"/>
      <c r="J128" s="309"/>
      <c r="K128" s="309"/>
      <c r="L128" s="309"/>
      <c r="M128" s="309"/>
      <c r="N128" s="309"/>
      <c r="O128" s="309"/>
      <c r="P128" s="309"/>
      <c r="Q128" s="309"/>
      <c r="R128" s="309"/>
      <c r="S128" s="309"/>
      <c r="T128" s="309"/>
      <c r="U128" s="309"/>
      <c r="V128" s="309"/>
      <c r="W128" s="309"/>
      <c r="X128" s="309"/>
      <c r="Y128" s="309"/>
      <c r="Z128" s="309"/>
      <c r="AA128" s="309"/>
      <c r="AB128" s="309"/>
      <c r="AC128" s="309"/>
      <c r="AD128" s="309"/>
      <c r="AE128" s="309"/>
      <c r="AF128" s="309"/>
      <c r="AG128" s="309"/>
      <c r="AH128" s="309"/>
      <c r="AI128" s="646" t="str">
        <f t="shared" si="48"/>
        <v/>
      </c>
      <c r="AJ128" s="647"/>
      <c r="AK128" s="366"/>
    </row>
    <row r="129" spans="2:37" ht="15.75" x14ac:dyDescent="0.25">
      <c r="B129" s="20"/>
      <c r="C129" s="346">
        <v>8</v>
      </c>
      <c r="D129" s="309"/>
      <c r="E129" s="309"/>
      <c r="F129" s="309"/>
      <c r="G129" s="309"/>
      <c r="H129" s="309"/>
      <c r="I129" s="309"/>
      <c r="J129" s="309"/>
      <c r="K129" s="309"/>
      <c r="L129" s="309"/>
      <c r="M129" s="309"/>
      <c r="N129" s="309"/>
      <c r="O129" s="309"/>
      <c r="P129" s="309"/>
      <c r="Q129" s="309"/>
      <c r="R129" s="309"/>
      <c r="S129" s="309"/>
      <c r="T129" s="309"/>
      <c r="U129" s="309"/>
      <c r="V129" s="309"/>
      <c r="W129" s="309"/>
      <c r="X129" s="309"/>
      <c r="Y129" s="309"/>
      <c r="Z129" s="309"/>
      <c r="AA129" s="309"/>
      <c r="AB129" s="309"/>
      <c r="AC129" s="309"/>
      <c r="AD129" s="309"/>
      <c r="AE129" s="309"/>
      <c r="AF129" s="309"/>
      <c r="AG129" s="309"/>
      <c r="AH129" s="309"/>
      <c r="AI129" s="646" t="str">
        <f t="shared" si="48"/>
        <v/>
      </c>
      <c r="AJ129" s="647"/>
      <c r="AK129" s="366"/>
    </row>
    <row r="130" spans="2:37" ht="15.75" x14ac:dyDescent="0.25">
      <c r="B130" s="20"/>
      <c r="C130" s="346">
        <v>9</v>
      </c>
      <c r="D130" s="309"/>
      <c r="E130" s="309"/>
      <c r="F130" s="309"/>
      <c r="G130" s="309"/>
      <c r="H130" s="309"/>
      <c r="I130" s="309"/>
      <c r="J130" s="309"/>
      <c r="K130" s="309"/>
      <c r="L130" s="309"/>
      <c r="M130" s="309"/>
      <c r="N130" s="309"/>
      <c r="O130" s="309"/>
      <c r="P130" s="309"/>
      <c r="Q130" s="309"/>
      <c r="R130" s="309"/>
      <c r="S130" s="309"/>
      <c r="T130" s="309"/>
      <c r="U130" s="309"/>
      <c r="V130" s="309"/>
      <c r="W130" s="309"/>
      <c r="X130" s="309"/>
      <c r="Y130" s="309"/>
      <c r="Z130" s="309"/>
      <c r="AA130" s="309"/>
      <c r="AB130" s="309"/>
      <c r="AC130" s="309"/>
      <c r="AD130" s="309"/>
      <c r="AE130" s="309"/>
      <c r="AF130" s="309"/>
      <c r="AG130" s="309"/>
      <c r="AH130" s="309"/>
      <c r="AI130" s="646" t="str">
        <f t="shared" si="48"/>
        <v/>
      </c>
      <c r="AJ130" s="647"/>
      <c r="AK130" s="366"/>
    </row>
    <row r="131" spans="2:37" ht="15.75" x14ac:dyDescent="0.25">
      <c r="B131" s="20"/>
      <c r="C131" s="346">
        <v>10</v>
      </c>
      <c r="D131" s="309"/>
      <c r="E131" s="309"/>
      <c r="F131" s="309"/>
      <c r="G131" s="309"/>
      <c r="H131" s="309"/>
      <c r="I131" s="309"/>
      <c r="J131" s="309"/>
      <c r="K131" s="309"/>
      <c r="L131" s="309"/>
      <c r="M131" s="309"/>
      <c r="N131" s="309"/>
      <c r="O131" s="309"/>
      <c r="P131" s="309"/>
      <c r="Q131" s="309"/>
      <c r="R131" s="309"/>
      <c r="S131" s="309"/>
      <c r="T131" s="309"/>
      <c r="U131" s="309"/>
      <c r="V131" s="309"/>
      <c r="W131" s="309"/>
      <c r="X131" s="309"/>
      <c r="Y131" s="309"/>
      <c r="Z131" s="309"/>
      <c r="AA131" s="309"/>
      <c r="AB131" s="309"/>
      <c r="AC131" s="309"/>
      <c r="AD131" s="309"/>
      <c r="AE131" s="309"/>
      <c r="AF131" s="309"/>
      <c r="AG131" s="309"/>
      <c r="AH131" s="309"/>
      <c r="AI131" s="646" t="str">
        <f t="shared" si="48"/>
        <v/>
      </c>
      <c r="AJ131" s="647"/>
      <c r="AK131" s="366"/>
    </row>
    <row r="132" spans="2:37" ht="15.75" x14ac:dyDescent="0.25">
      <c r="B132" s="20"/>
      <c r="C132" s="346">
        <v>11</v>
      </c>
      <c r="D132" s="309"/>
      <c r="E132" s="309"/>
      <c r="F132" s="309"/>
      <c r="G132" s="309"/>
      <c r="H132" s="309"/>
      <c r="I132" s="309"/>
      <c r="J132" s="309"/>
      <c r="K132" s="309"/>
      <c r="L132" s="309"/>
      <c r="M132" s="309"/>
      <c r="N132" s="309"/>
      <c r="O132" s="309"/>
      <c r="P132" s="309"/>
      <c r="Q132" s="309"/>
      <c r="R132" s="309"/>
      <c r="S132" s="309"/>
      <c r="T132" s="309"/>
      <c r="U132" s="309"/>
      <c r="V132" s="309"/>
      <c r="W132" s="309"/>
      <c r="X132" s="309"/>
      <c r="Y132" s="309"/>
      <c r="Z132" s="309"/>
      <c r="AA132" s="309"/>
      <c r="AB132" s="309"/>
      <c r="AC132" s="309"/>
      <c r="AD132" s="309"/>
      <c r="AE132" s="309"/>
      <c r="AF132" s="309"/>
      <c r="AG132" s="309"/>
      <c r="AH132" s="309"/>
      <c r="AI132" s="646" t="str">
        <f t="shared" si="48"/>
        <v/>
      </c>
      <c r="AJ132" s="647"/>
      <c r="AK132" s="366"/>
    </row>
    <row r="133" spans="2:37" ht="15.75" x14ac:dyDescent="0.25">
      <c r="B133" s="20"/>
      <c r="C133" s="346">
        <v>12</v>
      </c>
      <c r="D133" s="309"/>
      <c r="E133" s="309"/>
      <c r="F133" s="309"/>
      <c r="G133" s="309"/>
      <c r="H133" s="309"/>
      <c r="I133" s="309"/>
      <c r="J133" s="309"/>
      <c r="K133" s="309"/>
      <c r="L133" s="309"/>
      <c r="M133" s="309"/>
      <c r="N133" s="309"/>
      <c r="O133" s="309"/>
      <c r="P133" s="309"/>
      <c r="Q133" s="309"/>
      <c r="R133" s="309"/>
      <c r="S133" s="309"/>
      <c r="T133" s="309"/>
      <c r="U133" s="309"/>
      <c r="V133" s="309"/>
      <c r="W133" s="309"/>
      <c r="X133" s="309"/>
      <c r="Y133" s="309"/>
      <c r="Z133" s="309"/>
      <c r="AA133" s="309"/>
      <c r="AB133" s="309"/>
      <c r="AC133" s="309"/>
      <c r="AD133" s="309"/>
      <c r="AE133" s="309"/>
      <c r="AF133" s="309"/>
      <c r="AG133" s="309"/>
      <c r="AH133" s="309"/>
      <c r="AI133" s="646" t="str">
        <f t="shared" si="48"/>
        <v/>
      </c>
      <c r="AJ133" s="647"/>
      <c r="AK133" s="366"/>
    </row>
    <row r="134" spans="2:37" ht="15.75" x14ac:dyDescent="0.25">
      <c r="B134" s="20"/>
      <c r="C134" s="346">
        <v>13</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646" t="str">
        <f t="shared" si="48"/>
        <v/>
      </c>
      <c r="AJ134" s="647"/>
      <c r="AK134" s="366"/>
    </row>
    <row r="135" spans="2:37" ht="15.75" x14ac:dyDescent="0.25">
      <c r="B135" s="20"/>
      <c r="C135" s="346">
        <v>14</v>
      </c>
      <c r="D135" s="309"/>
      <c r="E135" s="309"/>
      <c r="F135" s="309"/>
      <c r="G135" s="309"/>
      <c r="H135" s="309"/>
      <c r="I135" s="309"/>
      <c r="J135" s="309"/>
      <c r="K135" s="309"/>
      <c r="L135" s="309"/>
      <c r="M135" s="309"/>
      <c r="N135" s="309"/>
      <c r="O135" s="309"/>
      <c r="P135" s="309"/>
      <c r="Q135" s="309"/>
      <c r="R135" s="309"/>
      <c r="S135" s="309"/>
      <c r="T135" s="309"/>
      <c r="U135" s="309"/>
      <c r="V135" s="309"/>
      <c r="W135" s="309"/>
      <c r="X135" s="309"/>
      <c r="Y135" s="309"/>
      <c r="Z135" s="309"/>
      <c r="AA135" s="309"/>
      <c r="AB135" s="309"/>
      <c r="AC135" s="309"/>
      <c r="AD135" s="309"/>
      <c r="AE135" s="309"/>
      <c r="AF135" s="309"/>
      <c r="AG135" s="309"/>
      <c r="AH135" s="309"/>
      <c r="AI135" s="646" t="str">
        <f t="shared" si="48"/>
        <v/>
      </c>
      <c r="AJ135" s="647"/>
      <c r="AK135" s="366"/>
    </row>
    <row r="136" spans="2:37" ht="15.75" x14ac:dyDescent="0.25">
      <c r="B136" s="20"/>
      <c r="C136" s="346">
        <v>15</v>
      </c>
      <c r="D136" s="309"/>
      <c r="E136" s="309"/>
      <c r="F136" s="309"/>
      <c r="G136" s="309"/>
      <c r="H136" s="309"/>
      <c r="I136" s="309"/>
      <c r="J136" s="309"/>
      <c r="K136" s="309"/>
      <c r="L136" s="309"/>
      <c r="M136" s="309"/>
      <c r="N136" s="309"/>
      <c r="O136" s="309"/>
      <c r="P136" s="309"/>
      <c r="Q136" s="309"/>
      <c r="R136" s="309"/>
      <c r="S136" s="309"/>
      <c r="T136" s="309"/>
      <c r="U136" s="309"/>
      <c r="V136" s="309"/>
      <c r="W136" s="309"/>
      <c r="X136" s="309"/>
      <c r="Y136" s="309"/>
      <c r="Z136" s="309"/>
      <c r="AA136" s="309"/>
      <c r="AB136" s="309"/>
      <c r="AC136" s="309"/>
      <c r="AD136" s="309"/>
      <c r="AE136" s="309"/>
      <c r="AF136" s="309"/>
      <c r="AG136" s="309"/>
      <c r="AH136" s="309"/>
      <c r="AI136" s="646" t="str">
        <f t="shared" si="48"/>
        <v/>
      </c>
      <c r="AJ136" s="647"/>
      <c r="AK136" s="366"/>
    </row>
    <row r="137" spans="2:37" ht="15.75" x14ac:dyDescent="0.25">
      <c r="B137" s="20"/>
      <c r="C137" s="346">
        <v>16</v>
      </c>
      <c r="D137" s="309"/>
      <c r="E137" s="309"/>
      <c r="F137" s="309"/>
      <c r="G137" s="309"/>
      <c r="H137" s="309"/>
      <c r="I137" s="309"/>
      <c r="J137" s="309"/>
      <c r="K137" s="309"/>
      <c r="L137" s="309"/>
      <c r="M137" s="309"/>
      <c r="N137" s="309"/>
      <c r="O137" s="309"/>
      <c r="P137" s="309"/>
      <c r="Q137" s="309"/>
      <c r="R137" s="309"/>
      <c r="S137" s="309"/>
      <c r="T137" s="309"/>
      <c r="U137" s="309"/>
      <c r="V137" s="309"/>
      <c r="W137" s="309"/>
      <c r="X137" s="309"/>
      <c r="Y137" s="309"/>
      <c r="Z137" s="309"/>
      <c r="AA137" s="309"/>
      <c r="AB137" s="309"/>
      <c r="AC137" s="309"/>
      <c r="AD137" s="309"/>
      <c r="AE137" s="309"/>
      <c r="AF137" s="309"/>
      <c r="AG137" s="309"/>
      <c r="AH137" s="309"/>
      <c r="AI137" s="646" t="str">
        <f t="shared" si="48"/>
        <v/>
      </c>
      <c r="AJ137" s="647"/>
      <c r="AK137" s="366"/>
    </row>
    <row r="138" spans="2:37" ht="15.75" x14ac:dyDescent="0.25">
      <c r="B138" s="20"/>
      <c r="C138" s="346">
        <v>17</v>
      </c>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646" t="str">
        <f t="shared" si="48"/>
        <v/>
      </c>
      <c r="AJ138" s="647"/>
      <c r="AK138" s="366"/>
    </row>
    <row r="139" spans="2:37" ht="15.75" x14ac:dyDescent="0.25">
      <c r="B139" s="20"/>
      <c r="C139" s="346">
        <v>18</v>
      </c>
      <c r="D139" s="309"/>
      <c r="E139" s="309"/>
      <c r="F139" s="309"/>
      <c r="G139" s="309"/>
      <c r="H139" s="309"/>
      <c r="I139" s="309"/>
      <c r="J139" s="309"/>
      <c r="K139" s="309"/>
      <c r="L139" s="309"/>
      <c r="M139" s="309"/>
      <c r="N139" s="309"/>
      <c r="O139" s="309"/>
      <c r="P139" s="309"/>
      <c r="Q139" s="309"/>
      <c r="R139" s="309"/>
      <c r="S139" s="309"/>
      <c r="T139" s="309"/>
      <c r="U139" s="309"/>
      <c r="V139" s="309"/>
      <c r="W139" s="309"/>
      <c r="X139" s="309"/>
      <c r="Y139" s="309"/>
      <c r="Z139" s="309"/>
      <c r="AA139" s="309"/>
      <c r="AB139" s="309"/>
      <c r="AC139" s="309"/>
      <c r="AD139" s="309"/>
      <c r="AE139" s="309"/>
      <c r="AF139" s="309"/>
      <c r="AG139" s="309"/>
      <c r="AH139" s="309"/>
      <c r="AI139" s="646" t="str">
        <f t="shared" si="48"/>
        <v/>
      </c>
      <c r="AJ139" s="647"/>
      <c r="AK139" s="366"/>
    </row>
    <row r="140" spans="2:37" ht="15.75" x14ac:dyDescent="0.25">
      <c r="B140" s="20"/>
      <c r="C140" s="346">
        <v>19</v>
      </c>
      <c r="D140" s="309"/>
      <c r="E140" s="309"/>
      <c r="F140" s="309"/>
      <c r="G140" s="309"/>
      <c r="H140" s="309"/>
      <c r="I140" s="309"/>
      <c r="J140" s="309"/>
      <c r="K140" s="309"/>
      <c r="L140" s="309"/>
      <c r="M140" s="309"/>
      <c r="N140" s="309"/>
      <c r="O140" s="309"/>
      <c r="P140" s="309"/>
      <c r="Q140" s="309"/>
      <c r="R140" s="309"/>
      <c r="S140" s="309"/>
      <c r="T140" s="309"/>
      <c r="U140" s="309"/>
      <c r="V140" s="309"/>
      <c r="W140" s="309"/>
      <c r="X140" s="309"/>
      <c r="Y140" s="309"/>
      <c r="Z140" s="309"/>
      <c r="AA140" s="309"/>
      <c r="AB140" s="309"/>
      <c r="AC140" s="309"/>
      <c r="AD140" s="309"/>
      <c r="AE140" s="309"/>
      <c r="AF140" s="309"/>
      <c r="AG140" s="309"/>
      <c r="AH140" s="309"/>
      <c r="AI140" s="646" t="str">
        <f t="shared" si="48"/>
        <v/>
      </c>
      <c r="AJ140" s="647"/>
      <c r="AK140" s="366"/>
    </row>
    <row r="141" spans="2:37" ht="15.75" x14ac:dyDescent="0.25">
      <c r="B141" s="20"/>
      <c r="C141" s="346">
        <v>20</v>
      </c>
      <c r="D141" s="309"/>
      <c r="E141" s="309"/>
      <c r="F141" s="309"/>
      <c r="G141" s="309"/>
      <c r="H141" s="309"/>
      <c r="I141" s="309"/>
      <c r="J141" s="309"/>
      <c r="K141" s="309"/>
      <c r="L141" s="309"/>
      <c r="M141" s="309"/>
      <c r="N141" s="309"/>
      <c r="O141" s="309"/>
      <c r="P141" s="309"/>
      <c r="Q141" s="309"/>
      <c r="R141" s="309"/>
      <c r="S141" s="309"/>
      <c r="T141" s="309"/>
      <c r="U141" s="309"/>
      <c r="V141" s="309"/>
      <c r="W141" s="309"/>
      <c r="X141" s="309"/>
      <c r="Y141" s="309"/>
      <c r="Z141" s="309"/>
      <c r="AA141" s="309"/>
      <c r="AB141" s="309"/>
      <c r="AC141" s="309"/>
      <c r="AD141" s="309"/>
      <c r="AE141" s="309"/>
      <c r="AF141" s="309"/>
      <c r="AG141" s="309"/>
      <c r="AH141" s="309"/>
      <c r="AI141" s="646" t="str">
        <f>IFERROR(AVERAGE(D141:AH141),"")</f>
        <v/>
      </c>
      <c r="AJ141" s="647"/>
      <c r="AK141" s="366"/>
    </row>
    <row r="142" spans="2:37" ht="15.75" x14ac:dyDescent="0.25">
      <c r="B142" s="20"/>
      <c r="C142" s="346">
        <v>21</v>
      </c>
      <c r="D142" s="309"/>
      <c r="E142" s="309"/>
      <c r="F142" s="309"/>
      <c r="G142" s="309"/>
      <c r="H142" s="309"/>
      <c r="I142" s="309"/>
      <c r="J142" s="309"/>
      <c r="K142" s="309"/>
      <c r="L142" s="309"/>
      <c r="M142" s="309"/>
      <c r="N142" s="309"/>
      <c r="O142" s="309"/>
      <c r="P142" s="309"/>
      <c r="Q142" s="309"/>
      <c r="R142" s="309"/>
      <c r="S142" s="309"/>
      <c r="T142" s="309"/>
      <c r="U142" s="309"/>
      <c r="V142" s="309"/>
      <c r="W142" s="309"/>
      <c r="X142" s="309"/>
      <c r="Y142" s="309"/>
      <c r="Z142" s="309"/>
      <c r="AA142" s="309"/>
      <c r="AB142" s="309"/>
      <c r="AC142" s="309"/>
      <c r="AD142" s="309"/>
      <c r="AE142" s="309"/>
      <c r="AF142" s="309"/>
      <c r="AG142" s="309"/>
      <c r="AH142" s="309"/>
      <c r="AI142" s="646" t="str">
        <f t="shared" si="48"/>
        <v/>
      </c>
      <c r="AJ142" s="647"/>
      <c r="AK142" s="366"/>
    </row>
    <row r="143" spans="2:37" ht="15.75" x14ac:dyDescent="0.25">
      <c r="B143" s="20"/>
      <c r="C143" s="346">
        <v>22</v>
      </c>
      <c r="D143" s="309"/>
      <c r="E143" s="309"/>
      <c r="F143" s="309"/>
      <c r="G143" s="309"/>
      <c r="H143" s="309"/>
      <c r="I143" s="309"/>
      <c r="J143" s="309"/>
      <c r="K143" s="309"/>
      <c r="L143" s="309"/>
      <c r="M143" s="309"/>
      <c r="N143" s="309"/>
      <c r="O143" s="309"/>
      <c r="P143" s="309"/>
      <c r="Q143" s="309"/>
      <c r="R143" s="309"/>
      <c r="S143" s="309"/>
      <c r="T143" s="309"/>
      <c r="U143" s="309"/>
      <c r="V143" s="309"/>
      <c r="W143" s="309"/>
      <c r="X143" s="309"/>
      <c r="Y143" s="309"/>
      <c r="Z143" s="309"/>
      <c r="AA143" s="309"/>
      <c r="AB143" s="309"/>
      <c r="AC143" s="309"/>
      <c r="AD143" s="309"/>
      <c r="AE143" s="309"/>
      <c r="AF143" s="309"/>
      <c r="AG143" s="309"/>
      <c r="AH143" s="309"/>
      <c r="AI143" s="646" t="str">
        <f t="shared" si="48"/>
        <v/>
      </c>
      <c r="AJ143" s="647"/>
      <c r="AK143" s="366"/>
    </row>
    <row r="144" spans="2:37" ht="15.75" x14ac:dyDescent="0.25">
      <c r="B144" s="20"/>
      <c r="C144" s="346">
        <v>23</v>
      </c>
      <c r="D144" s="309"/>
      <c r="E144" s="309"/>
      <c r="F144" s="309"/>
      <c r="G144" s="309"/>
      <c r="H144" s="309"/>
      <c r="I144" s="309"/>
      <c r="J144" s="309"/>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646" t="str">
        <f t="shared" si="48"/>
        <v/>
      </c>
      <c r="AJ144" s="647"/>
      <c r="AK144" s="366"/>
    </row>
    <row r="145" spans="2:37" ht="15.75" x14ac:dyDescent="0.25">
      <c r="B145" s="20"/>
      <c r="C145" s="347">
        <v>24</v>
      </c>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310"/>
      <c r="Z145" s="310"/>
      <c r="AA145" s="310"/>
      <c r="AB145" s="310"/>
      <c r="AC145" s="310"/>
      <c r="AD145" s="310"/>
      <c r="AE145" s="310"/>
      <c r="AF145" s="310"/>
      <c r="AG145" s="310"/>
      <c r="AH145" s="310"/>
      <c r="AI145" s="648" t="str">
        <f t="shared" si="48"/>
        <v/>
      </c>
      <c r="AJ145" s="649"/>
      <c r="AK145" s="366"/>
    </row>
    <row r="146" spans="2:37" ht="15.75" x14ac:dyDescent="0.25">
      <c r="B146" s="20"/>
      <c r="C146" s="236"/>
      <c r="D146" s="15"/>
      <c r="E146" s="15"/>
      <c r="F146" s="15"/>
      <c r="G146" s="15"/>
      <c r="H146" s="15"/>
      <c r="I146" s="15"/>
      <c r="J146" s="15"/>
      <c r="K146" s="15"/>
      <c r="L146" s="15"/>
      <c r="M146" s="15"/>
      <c r="N146" s="15"/>
      <c r="O146" s="15"/>
      <c r="P146" s="15"/>
      <c r="Q146" s="15"/>
      <c r="R146" s="15"/>
      <c r="S146" s="15"/>
      <c r="T146" s="17"/>
      <c r="U146" s="17"/>
      <c r="V146" s="17"/>
      <c r="W146" s="17"/>
      <c r="X146" s="17"/>
      <c r="Y146" s="17"/>
      <c r="Z146" s="17"/>
      <c r="AA146" s="17"/>
      <c r="AB146" s="17"/>
      <c r="AC146" s="17"/>
      <c r="AD146" s="17"/>
      <c r="AE146" s="17"/>
      <c r="AF146" s="17"/>
      <c r="AG146" s="17"/>
      <c r="AH146" s="17"/>
      <c r="AI146" s="17"/>
      <c r="AJ146" s="21"/>
      <c r="AK146" s="366"/>
    </row>
    <row r="147" spans="2:37" ht="16.5" thickBot="1" x14ac:dyDescent="0.3">
      <c r="B147" s="60"/>
      <c r="C147" s="220"/>
      <c r="D147" s="63"/>
      <c r="E147" s="63"/>
      <c r="F147" s="63"/>
      <c r="G147" s="63"/>
      <c r="H147" s="63"/>
      <c r="I147" s="63"/>
      <c r="J147" s="63"/>
      <c r="K147" s="63"/>
      <c r="L147" s="63"/>
      <c r="M147" s="63"/>
      <c r="N147" s="63"/>
      <c r="O147" s="63"/>
      <c r="P147" s="63"/>
      <c r="Q147" s="63"/>
      <c r="R147" s="63"/>
      <c r="S147" s="63"/>
      <c r="T147" s="63"/>
      <c r="U147" s="63"/>
      <c r="V147" s="63"/>
      <c r="W147" s="63"/>
      <c r="X147" s="63"/>
      <c r="Y147" s="63"/>
      <c r="Z147" s="63"/>
      <c r="AA147" s="63"/>
      <c r="AB147" s="63"/>
      <c r="AC147" s="63"/>
      <c r="AD147" s="63"/>
      <c r="AE147" s="63"/>
      <c r="AF147" s="63"/>
      <c r="AG147" s="63"/>
      <c r="AH147" s="63"/>
      <c r="AI147" s="63"/>
      <c r="AJ147" s="64"/>
      <c r="AK147" s="366"/>
    </row>
    <row r="148" spans="2:37" ht="15.75" x14ac:dyDescent="0.25">
      <c r="B148" s="40" t="str">
        <f>"Version " &amp; Version</f>
        <v>Version FINAL 03/31/2017</v>
      </c>
      <c r="C148" s="407"/>
      <c r="D148" s="407"/>
      <c r="E148" s="407"/>
      <c r="F148" s="407"/>
      <c r="G148" s="407"/>
      <c r="H148" s="407"/>
      <c r="I148" s="407"/>
      <c r="J148" s="407"/>
      <c r="K148" s="407"/>
      <c r="L148" s="407"/>
      <c r="M148" s="407"/>
      <c r="N148" s="407"/>
      <c r="O148" s="407"/>
      <c r="P148" s="407"/>
      <c r="Q148" s="407"/>
      <c r="R148" s="407"/>
      <c r="S148" s="407"/>
      <c r="T148" s="407"/>
      <c r="U148" s="407"/>
      <c r="V148" s="407"/>
      <c r="W148" s="407"/>
      <c r="X148" s="407"/>
      <c r="Y148" s="407"/>
      <c r="Z148" s="407"/>
      <c r="AA148" s="407"/>
      <c r="AB148" s="407"/>
      <c r="AC148" s="407"/>
      <c r="AD148" s="407"/>
      <c r="AE148" s="407"/>
      <c r="AF148" s="407"/>
      <c r="AG148" s="407"/>
      <c r="AH148" s="407"/>
      <c r="AI148" s="362"/>
      <c r="AJ148" s="363"/>
      <c r="AK148" s="366"/>
    </row>
    <row r="149" spans="2:37" ht="15.75" x14ac:dyDescent="0.25">
      <c r="B149" s="20"/>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7"/>
      <c r="AJ149" s="21"/>
      <c r="AK149" s="366"/>
    </row>
    <row r="150" spans="2:37" ht="15.75" x14ac:dyDescent="0.25">
      <c r="B150" s="487" t="s">
        <v>238</v>
      </c>
      <c r="C150" s="488"/>
      <c r="D150" s="488"/>
      <c r="E150" s="488"/>
      <c r="F150" s="488"/>
      <c r="G150" s="488"/>
      <c r="H150" s="488"/>
      <c r="I150" s="488"/>
      <c r="J150" s="488"/>
      <c r="K150" s="488"/>
      <c r="L150" s="488"/>
      <c r="M150" s="488"/>
      <c r="N150" s="488"/>
      <c r="O150" s="488"/>
      <c r="P150" s="488"/>
      <c r="Q150" s="488"/>
      <c r="R150" s="488"/>
      <c r="S150" s="15"/>
      <c r="T150" s="15"/>
      <c r="U150" s="15"/>
      <c r="V150" s="15"/>
      <c r="W150" s="15"/>
      <c r="X150" s="15"/>
      <c r="Y150" s="15"/>
      <c r="Z150" s="15"/>
      <c r="AA150" s="15"/>
      <c r="AB150" s="15"/>
      <c r="AC150" s="15"/>
      <c r="AD150" s="15"/>
      <c r="AE150" s="15"/>
      <c r="AF150" s="15"/>
      <c r="AG150" s="15"/>
      <c r="AH150" s="15"/>
      <c r="AI150" s="17"/>
      <c r="AJ150" s="21"/>
      <c r="AK150" s="366"/>
    </row>
    <row r="151" spans="2:37" ht="15.75" x14ac:dyDescent="0.25">
      <c r="B151" s="622" t="s">
        <v>281</v>
      </c>
      <c r="C151" s="545"/>
      <c r="D151" s="545"/>
      <c r="E151" s="545"/>
      <c r="F151" s="545"/>
      <c r="G151" s="545"/>
      <c r="H151" s="545"/>
      <c r="I151" s="545"/>
      <c r="J151" s="545"/>
      <c r="K151" s="545"/>
      <c r="L151" s="545"/>
      <c r="M151" s="545"/>
      <c r="N151" s="545"/>
      <c r="O151" s="545"/>
      <c r="P151" s="545"/>
      <c r="Q151" s="545"/>
      <c r="R151" s="545"/>
      <c r="S151" s="15"/>
      <c r="T151" s="15"/>
      <c r="U151" s="15"/>
      <c r="V151" s="15"/>
      <c r="W151" s="15"/>
      <c r="X151" s="15"/>
      <c r="Y151" s="15"/>
      <c r="Z151" s="15"/>
      <c r="AA151" s="15"/>
      <c r="AB151" s="15"/>
      <c r="AC151" s="15"/>
      <c r="AD151" s="15"/>
      <c r="AE151" s="15"/>
      <c r="AF151" s="15"/>
      <c r="AG151" s="15"/>
      <c r="AH151" s="15"/>
      <c r="AI151" s="17"/>
      <c r="AJ151" s="21"/>
      <c r="AK151" s="366"/>
    </row>
    <row r="152" spans="2:37" ht="15.75" x14ac:dyDescent="0.25">
      <c r="B152" s="414"/>
      <c r="C152" s="545">
        <v>2022</v>
      </c>
      <c r="D152" s="545"/>
      <c r="E152" s="545"/>
      <c r="F152" s="545"/>
      <c r="G152" s="545"/>
      <c r="H152" s="545"/>
      <c r="I152" s="545"/>
      <c r="J152" s="545"/>
      <c r="K152" s="545"/>
      <c r="L152" s="545"/>
      <c r="M152" s="545"/>
      <c r="N152" s="545"/>
      <c r="O152" s="545"/>
      <c r="P152" s="545"/>
      <c r="Q152" s="545"/>
      <c r="R152" s="331"/>
      <c r="S152" s="15"/>
      <c r="T152" s="15"/>
      <c r="U152" s="15"/>
      <c r="V152" s="15"/>
      <c r="W152" s="15"/>
      <c r="X152" s="15"/>
      <c r="Y152" s="15"/>
      <c r="Z152" s="15"/>
      <c r="AA152" s="15"/>
      <c r="AB152" s="15"/>
      <c r="AC152" s="15"/>
      <c r="AD152" s="15"/>
      <c r="AE152" s="15"/>
      <c r="AF152" s="15"/>
      <c r="AG152" s="15"/>
      <c r="AH152" s="15"/>
      <c r="AI152" s="17"/>
      <c r="AJ152" s="21"/>
      <c r="AK152" s="366"/>
    </row>
    <row r="153" spans="2:37" ht="15.75" x14ac:dyDescent="0.25">
      <c r="B153" s="414"/>
      <c r="C153" s="370"/>
      <c r="D153" s="370"/>
      <c r="E153" s="370"/>
      <c r="F153" s="370"/>
      <c r="G153" s="370"/>
      <c r="H153" s="370"/>
      <c r="I153" s="370"/>
      <c r="J153" s="370"/>
      <c r="K153" s="370"/>
      <c r="L153" s="370"/>
      <c r="M153" s="370"/>
      <c r="N153" s="370"/>
      <c r="O153" s="370"/>
      <c r="P153" s="370"/>
      <c r="Q153" s="370"/>
      <c r="R153" s="331"/>
      <c r="S153" s="15"/>
      <c r="T153" s="15"/>
      <c r="U153" s="15"/>
      <c r="V153" s="15"/>
      <c r="W153" s="15"/>
      <c r="X153" s="15"/>
      <c r="Y153" s="15"/>
      <c r="Z153" s="15"/>
      <c r="AA153" s="15"/>
      <c r="AB153" s="15"/>
      <c r="AC153" s="15"/>
      <c r="AD153" s="15"/>
      <c r="AE153" s="15"/>
      <c r="AF153" s="15"/>
      <c r="AG153" s="15"/>
      <c r="AH153" s="15"/>
      <c r="AI153" s="17"/>
      <c r="AJ153" s="21"/>
      <c r="AK153" s="366"/>
    </row>
    <row r="154" spans="2:37" ht="15.75" x14ac:dyDescent="0.25">
      <c r="B154" s="20" t="s">
        <v>284</v>
      </c>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7"/>
      <c r="AJ154" s="21"/>
      <c r="AK154" s="366"/>
    </row>
    <row r="155" spans="2:37" ht="15.75" x14ac:dyDescent="0.25">
      <c r="B155" s="20"/>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7"/>
      <c r="AJ155" s="21"/>
      <c r="AK155" s="366"/>
    </row>
    <row r="156" spans="2:37" ht="15.75" x14ac:dyDescent="0.25">
      <c r="B156" s="20"/>
      <c r="C156" s="371" t="s">
        <v>128</v>
      </c>
      <c r="D156" s="218">
        <v>1</v>
      </c>
      <c r="E156" s="218">
        <v>2</v>
      </c>
      <c r="F156" s="218">
        <v>3</v>
      </c>
      <c r="G156" s="218">
        <v>4</v>
      </c>
      <c r="H156" s="218">
        <v>5</v>
      </c>
      <c r="I156" s="218">
        <v>6</v>
      </c>
      <c r="J156" s="218">
        <v>7</v>
      </c>
      <c r="K156" s="218">
        <v>8</v>
      </c>
      <c r="L156" s="218">
        <v>9</v>
      </c>
      <c r="M156" s="218">
        <v>10</v>
      </c>
      <c r="N156" s="218">
        <v>11</v>
      </c>
      <c r="O156" s="218">
        <v>12</v>
      </c>
      <c r="P156" s="218">
        <v>13</v>
      </c>
      <c r="Q156" s="218">
        <v>14</v>
      </c>
      <c r="R156" s="218">
        <v>15</v>
      </c>
      <c r="S156" s="218">
        <v>16</v>
      </c>
      <c r="T156" s="218">
        <v>17</v>
      </c>
      <c r="U156" s="218">
        <v>18</v>
      </c>
      <c r="V156" s="218">
        <v>19</v>
      </c>
      <c r="W156" s="218">
        <v>20</v>
      </c>
      <c r="X156" s="218">
        <v>21</v>
      </c>
      <c r="Y156" s="218">
        <v>22</v>
      </c>
      <c r="Z156" s="218">
        <v>23</v>
      </c>
      <c r="AA156" s="218">
        <v>24</v>
      </c>
      <c r="AB156" s="218">
        <v>25</v>
      </c>
      <c r="AC156" s="218">
        <v>26</v>
      </c>
      <c r="AD156" s="218">
        <v>27</v>
      </c>
      <c r="AE156" s="218">
        <v>28</v>
      </c>
      <c r="AF156" s="218">
        <v>29</v>
      </c>
      <c r="AG156" s="218">
        <v>30</v>
      </c>
      <c r="AH156" s="15"/>
      <c r="AI156" s="644" t="s">
        <v>304</v>
      </c>
      <c r="AJ156" s="645"/>
      <c r="AK156" s="366"/>
    </row>
    <row r="157" spans="2:37" ht="15.75" x14ac:dyDescent="0.25">
      <c r="B157" s="20"/>
      <c r="C157" s="371"/>
      <c r="D157" s="218" t="s">
        <v>276</v>
      </c>
      <c r="E157" s="218" t="s">
        <v>277</v>
      </c>
      <c r="F157" s="218" t="s">
        <v>278</v>
      </c>
      <c r="G157" s="218" t="s">
        <v>272</v>
      </c>
      <c r="H157" s="218" t="s">
        <v>273</v>
      </c>
      <c r="I157" s="218" t="s">
        <v>274</v>
      </c>
      <c r="J157" s="218" t="s">
        <v>275</v>
      </c>
      <c r="K157" s="218" t="str">
        <f>D157</f>
        <v>Fri</v>
      </c>
      <c r="L157" s="218" t="str">
        <f t="shared" ref="L157" si="49">E157</f>
        <v>Sat</v>
      </c>
      <c r="M157" s="218" t="str">
        <f t="shared" ref="M157" si="50">F157</f>
        <v>Sun</v>
      </c>
      <c r="N157" s="218" t="str">
        <f t="shared" ref="N157" si="51">G157</f>
        <v>Mon</v>
      </c>
      <c r="O157" s="218" t="str">
        <f t="shared" ref="O157" si="52">H157</f>
        <v>Tue</v>
      </c>
      <c r="P157" s="218" t="str">
        <f t="shared" ref="P157" si="53">I157</f>
        <v>Wed</v>
      </c>
      <c r="Q157" s="218" t="str">
        <f t="shared" ref="Q157" si="54">J157</f>
        <v>Thurs</v>
      </c>
      <c r="R157" s="218" t="str">
        <f t="shared" ref="R157" si="55">K157</f>
        <v>Fri</v>
      </c>
      <c r="S157" s="218" t="str">
        <f t="shared" ref="S157" si="56">L157</f>
        <v>Sat</v>
      </c>
      <c r="T157" s="218" t="str">
        <f t="shared" ref="T157" si="57">M157</f>
        <v>Sun</v>
      </c>
      <c r="U157" s="218" t="str">
        <f t="shared" ref="U157" si="58">N157</f>
        <v>Mon</v>
      </c>
      <c r="V157" s="218" t="str">
        <f t="shared" ref="V157" si="59">O157</f>
        <v>Tue</v>
      </c>
      <c r="W157" s="218" t="str">
        <f t="shared" ref="W157" si="60">P157</f>
        <v>Wed</v>
      </c>
      <c r="X157" s="218" t="str">
        <f t="shared" ref="X157" si="61">Q157</f>
        <v>Thurs</v>
      </c>
      <c r="Y157" s="218" t="str">
        <f t="shared" ref="Y157" si="62">R157</f>
        <v>Fri</v>
      </c>
      <c r="Z157" s="218" t="str">
        <f t="shared" ref="Z157" si="63">S157</f>
        <v>Sat</v>
      </c>
      <c r="AA157" s="218" t="str">
        <f t="shared" ref="AA157" si="64">T157</f>
        <v>Sun</v>
      </c>
      <c r="AB157" s="218" t="str">
        <f t="shared" ref="AB157" si="65">U157</f>
        <v>Mon</v>
      </c>
      <c r="AC157" s="218" t="str">
        <f t="shared" ref="AC157" si="66">V157</f>
        <v>Tue</v>
      </c>
      <c r="AD157" s="218" t="str">
        <f t="shared" ref="AD157" si="67">W157</f>
        <v>Wed</v>
      </c>
      <c r="AE157" s="218" t="str">
        <f t="shared" ref="AE157" si="68">X157</f>
        <v>Thurs</v>
      </c>
      <c r="AF157" s="218" t="str">
        <f t="shared" ref="AF157" si="69">Y157</f>
        <v>Fri</v>
      </c>
      <c r="AG157" s="218" t="str">
        <f t="shared" ref="AG157" si="70">Z157</f>
        <v>Sat</v>
      </c>
      <c r="AH157" s="15"/>
      <c r="AI157" s="644" t="s">
        <v>305</v>
      </c>
      <c r="AJ157" s="645"/>
      <c r="AK157" s="366"/>
    </row>
    <row r="158" spans="2:37" ht="15.75" x14ac:dyDescent="0.25">
      <c r="B158" s="20"/>
      <c r="C158" s="346">
        <v>1</v>
      </c>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15"/>
      <c r="AI158" s="650" t="str">
        <f>IFERROR(AVERAGE(D158:AG158),"")</f>
        <v/>
      </c>
      <c r="AJ158" s="651"/>
      <c r="AK158" s="366"/>
    </row>
    <row r="159" spans="2:37" ht="15.75" x14ac:dyDescent="0.25">
      <c r="B159" s="20"/>
      <c r="C159" s="346">
        <v>2</v>
      </c>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15"/>
      <c r="AI159" s="646" t="str">
        <f t="shared" ref="AI159:AI180" si="71">IFERROR(AVERAGE(D159:AG159),"")</f>
        <v/>
      </c>
      <c r="AJ159" s="647"/>
      <c r="AK159" s="366"/>
    </row>
    <row r="160" spans="2:37" ht="15.75" x14ac:dyDescent="0.25">
      <c r="B160" s="20"/>
      <c r="C160" s="346">
        <v>3</v>
      </c>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15"/>
      <c r="AI160" s="646" t="str">
        <f t="shared" si="71"/>
        <v/>
      </c>
      <c r="AJ160" s="647"/>
      <c r="AK160" s="366"/>
    </row>
    <row r="161" spans="2:37" ht="15.75" x14ac:dyDescent="0.25">
      <c r="B161" s="20"/>
      <c r="C161" s="346">
        <v>4</v>
      </c>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15"/>
      <c r="AI161" s="646" t="str">
        <f>IFERROR(AVERAGE(D161:AG161),"")</f>
        <v/>
      </c>
      <c r="AJ161" s="647"/>
      <c r="AK161" s="366"/>
    </row>
    <row r="162" spans="2:37" ht="15.75" x14ac:dyDescent="0.25">
      <c r="B162" s="20"/>
      <c r="C162" s="346">
        <v>5</v>
      </c>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15"/>
      <c r="AI162" s="646" t="str">
        <f t="shared" si="71"/>
        <v/>
      </c>
      <c r="AJ162" s="647"/>
      <c r="AK162" s="366"/>
    </row>
    <row r="163" spans="2:37" ht="15.75" x14ac:dyDescent="0.25">
      <c r="B163" s="20"/>
      <c r="C163" s="346">
        <v>6</v>
      </c>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15"/>
      <c r="AI163" s="646" t="str">
        <f t="shared" si="71"/>
        <v/>
      </c>
      <c r="AJ163" s="647"/>
      <c r="AK163" s="366"/>
    </row>
    <row r="164" spans="2:37" ht="15.75" x14ac:dyDescent="0.25">
      <c r="B164" s="20"/>
      <c r="C164" s="346">
        <v>7</v>
      </c>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15"/>
      <c r="AI164" s="646" t="str">
        <f t="shared" si="71"/>
        <v/>
      </c>
      <c r="AJ164" s="647"/>
      <c r="AK164" s="366"/>
    </row>
    <row r="165" spans="2:37" ht="15.75" x14ac:dyDescent="0.25">
      <c r="B165" s="20"/>
      <c r="C165" s="346">
        <v>8</v>
      </c>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15"/>
      <c r="AI165" s="646" t="str">
        <f t="shared" si="71"/>
        <v/>
      </c>
      <c r="AJ165" s="647"/>
      <c r="AK165" s="366"/>
    </row>
    <row r="166" spans="2:37" ht="15.75" x14ac:dyDescent="0.25">
      <c r="B166" s="20"/>
      <c r="C166" s="346">
        <v>9</v>
      </c>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15"/>
      <c r="AI166" s="646" t="str">
        <f t="shared" si="71"/>
        <v/>
      </c>
      <c r="AJ166" s="647"/>
      <c r="AK166" s="366"/>
    </row>
    <row r="167" spans="2:37" ht="15.75" x14ac:dyDescent="0.25">
      <c r="B167" s="20"/>
      <c r="C167" s="346">
        <v>10</v>
      </c>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15"/>
      <c r="AI167" s="646" t="str">
        <f t="shared" si="71"/>
        <v/>
      </c>
      <c r="AJ167" s="647"/>
      <c r="AK167" s="366"/>
    </row>
    <row r="168" spans="2:37" ht="15.75" x14ac:dyDescent="0.25">
      <c r="B168" s="20"/>
      <c r="C168" s="346">
        <v>11</v>
      </c>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15"/>
      <c r="AI168" s="646" t="str">
        <f t="shared" si="71"/>
        <v/>
      </c>
      <c r="AJ168" s="647"/>
      <c r="AK168" s="366"/>
    </row>
    <row r="169" spans="2:37" ht="15.75" x14ac:dyDescent="0.25">
      <c r="B169" s="20"/>
      <c r="C169" s="346">
        <v>12</v>
      </c>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15"/>
      <c r="AI169" s="646" t="str">
        <f t="shared" si="71"/>
        <v/>
      </c>
      <c r="AJ169" s="647"/>
      <c r="AK169" s="366"/>
    </row>
    <row r="170" spans="2:37" ht="15.75" x14ac:dyDescent="0.25">
      <c r="B170" s="20"/>
      <c r="C170" s="346">
        <v>13</v>
      </c>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15"/>
      <c r="AI170" s="646" t="str">
        <f t="shared" si="71"/>
        <v/>
      </c>
      <c r="AJ170" s="647"/>
      <c r="AK170" s="366"/>
    </row>
    <row r="171" spans="2:37" ht="15.75" x14ac:dyDescent="0.25">
      <c r="B171" s="20"/>
      <c r="C171" s="346">
        <v>14</v>
      </c>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15"/>
      <c r="AI171" s="646" t="str">
        <f t="shared" si="71"/>
        <v/>
      </c>
      <c r="AJ171" s="647"/>
      <c r="AK171" s="366"/>
    </row>
    <row r="172" spans="2:37" ht="15.75" x14ac:dyDescent="0.25">
      <c r="B172" s="20"/>
      <c r="C172" s="346">
        <v>15</v>
      </c>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15"/>
      <c r="AI172" s="646" t="str">
        <f t="shared" si="71"/>
        <v/>
      </c>
      <c r="AJ172" s="647"/>
      <c r="AK172" s="366"/>
    </row>
    <row r="173" spans="2:37" ht="15.75" x14ac:dyDescent="0.25">
      <c r="B173" s="20"/>
      <c r="C173" s="346">
        <v>16</v>
      </c>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15"/>
      <c r="AI173" s="646" t="str">
        <f t="shared" si="71"/>
        <v/>
      </c>
      <c r="AJ173" s="647"/>
      <c r="AK173" s="366"/>
    </row>
    <row r="174" spans="2:37" ht="15.75" x14ac:dyDescent="0.25">
      <c r="B174" s="20"/>
      <c r="C174" s="346">
        <v>17</v>
      </c>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15"/>
      <c r="AI174" s="646" t="str">
        <f t="shared" si="71"/>
        <v/>
      </c>
      <c r="AJ174" s="647"/>
      <c r="AK174" s="366"/>
    </row>
    <row r="175" spans="2:37" ht="15.75" x14ac:dyDescent="0.25">
      <c r="B175" s="20"/>
      <c r="C175" s="346">
        <v>18</v>
      </c>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15"/>
      <c r="AI175" s="646" t="str">
        <f t="shared" si="71"/>
        <v/>
      </c>
      <c r="AJ175" s="647"/>
      <c r="AK175" s="366"/>
    </row>
    <row r="176" spans="2:37" ht="15.75" x14ac:dyDescent="0.25">
      <c r="B176" s="20"/>
      <c r="C176" s="346">
        <v>19</v>
      </c>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15"/>
      <c r="AI176" s="646" t="str">
        <f t="shared" si="71"/>
        <v/>
      </c>
      <c r="AJ176" s="647"/>
      <c r="AK176" s="366"/>
    </row>
    <row r="177" spans="2:37" ht="15.75" x14ac:dyDescent="0.25">
      <c r="B177" s="20"/>
      <c r="C177" s="346">
        <v>20</v>
      </c>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15"/>
      <c r="AI177" s="646" t="str">
        <f t="shared" si="71"/>
        <v/>
      </c>
      <c r="AJ177" s="647"/>
      <c r="AK177" s="366"/>
    </row>
    <row r="178" spans="2:37" ht="15.75" x14ac:dyDescent="0.25">
      <c r="B178" s="20"/>
      <c r="C178" s="346">
        <v>21</v>
      </c>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15"/>
      <c r="AI178" s="646" t="str">
        <f t="shared" si="71"/>
        <v/>
      </c>
      <c r="AJ178" s="647"/>
      <c r="AK178" s="366"/>
    </row>
    <row r="179" spans="2:37" ht="15.75" x14ac:dyDescent="0.25">
      <c r="B179" s="20"/>
      <c r="C179" s="346">
        <v>22</v>
      </c>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15"/>
      <c r="AI179" s="646" t="str">
        <f t="shared" si="71"/>
        <v/>
      </c>
      <c r="AJ179" s="647"/>
      <c r="AK179" s="366"/>
    </row>
    <row r="180" spans="2:37" ht="15.75" x14ac:dyDescent="0.25">
      <c r="B180" s="20"/>
      <c r="C180" s="346">
        <v>23</v>
      </c>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15"/>
      <c r="AI180" s="646" t="str">
        <f t="shared" si="71"/>
        <v/>
      </c>
      <c r="AJ180" s="647"/>
      <c r="AK180" s="366"/>
    </row>
    <row r="181" spans="2:37" ht="15.75" x14ac:dyDescent="0.25">
      <c r="B181" s="20"/>
      <c r="C181" s="347">
        <v>24</v>
      </c>
      <c r="D181" s="310"/>
      <c r="E181" s="310"/>
      <c r="F181" s="310"/>
      <c r="G181" s="310"/>
      <c r="H181" s="310"/>
      <c r="I181" s="310"/>
      <c r="J181" s="310"/>
      <c r="K181" s="310"/>
      <c r="L181" s="310"/>
      <c r="M181" s="310"/>
      <c r="N181" s="310"/>
      <c r="O181" s="310"/>
      <c r="P181" s="310"/>
      <c r="Q181" s="310"/>
      <c r="R181" s="310"/>
      <c r="S181" s="310"/>
      <c r="T181" s="310"/>
      <c r="U181" s="310"/>
      <c r="V181" s="310"/>
      <c r="W181" s="310"/>
      <c r="X181" s="310"/>
      <c r="Y181" s="310"/>
      <c r="Z181" s="310"/>
      <c r="AA181" s="310"/>
      <c r="AB181" s="310"/>
      <c r="AC181" s="310"/>
      <c r="AD181" s="310"/>
      <c r="AE181" s="310"/>
      <c r="AF181" s="310"/>
      <c r="AG181" s="310"/>
      <c r="AH181" s="15"/>
      <c r="AI181" s="648" t="str">
        <f>IFERROR(AVERAGE(D181:AG181),"")</f>
        <v/>
      </c>
      <c r="AJ181" s="649"/>
      <c r="AK181" s="366"/>
    </row>
    <row r="182" spans="2:37" ht="15.75" x14ac:dyDescent="0.25">
      <c r="B182" s="20"/>
      <c r="C182" s="236"/>
      <c r="D182" s="15"/>
      <c r="E182" s="15"/>
      <c r="F182" s="15"/>
      <c r="G182" s="15"/>
      <c r="H182" s="15"/>
      <c r="I182" s="15"/>
      <c r="J182" s="15"/>
      <c r="K182" s="15"/>
      <c r="L182" s="15"/>
      <c r="M182" s="15"/>
      <c r="N182" s="15"/>
      <c r="O182" s="15"/>
      <c r="P182" s="15"/>
      <c r="Q182" s="15"/>
      <c r="R182" s="15"/>
      <c r="S182" s="15"/>
      <c r="T182" s="17"/>
      <c r="U182" s="17"/>
      <c r="V182" s="17"/>
      <c r="W182" s="17"/>
      <c r="X182" s="17"/>
      <c r="Y182" s="17"/>
      <c r="Z182" s="17"/>
      <c r="AA182" s="17"/>
      <c r="AB182" s="17"/>
      <c r="AC182" s="17"/>
      <c r="AD182" s="17"/>
      <c r="AE182" s="17"/>
      <c r="AF182" s="17"/>
      <c r="AG182" s="17"/>
      <c r="AH182" s="15"/>
      <c r="AI182" s="17"/>
      <c r="AJ182" s="21"/>
      <c r="AK182" s="366"/>
    </row>
    <row r="183" spans="2:37" ht="16.5" thickBot="1" x14ac:dyDescent="0.3">
      <c r="B183" s="60"/>
      <c r="C183" s="220"/>
      <c r="D183" s="63"/>
      <c r="E183" s="63"/>
      <c r="F183" s="63"/>
      <c r="G183" s="63"/>
      <c r="H183" s="63"/>
      <c r="I183" s="63"/>
      <c r="J183" s="63"/>
      <c r="K183" s="63"/>
      <c r="L183" s="63"/>
      <c r="M183" s="63"/>
      <c r="N183" s="63"/>
      <c r="O183" s="63"/>
      <c r="P183" s="63"/>
      <c r="Q183" s="63"/>
      <c r="R183" s="63"/>
      <c r="S183" s="63"/>
      <c r="T183" s="63"/>
      <c r="U183" s="63"/>
      <c r="V183" s="63"/>
      <c r="W183" s="63"/>
      <c r="X183" s="63"/>
      <c r="Y183" s="63"/>
      <c r="Z183" s="63"/>
      <c r="AA183" s="63"/>
      <c r="AB183" s="63"/>
      <c r="AC183" s="63"/>
      <c r="AD183" s="63"/>
      <c r="AE183" s="63"/>
      <c r="AF183" s="63"/>
      <c r="AG183" s="63"/>
      <c r="AH183" s="63"/>
      <c r="AI183" s="63"/>
      <c r="AJ183" s="64"/>
      <c r="AK183" s="366"/>
    </row>
    <row r="184" spans="2:37" ht="15.75" x14ac:dyDescent="0.25">
      <c r="B184" s="40" t="str">
        <f>"Version " &amp; Version</f>
        <v>Version FINAL 03/31/2017</v>
      </c>
      <c r="C184" s="407"/>
      <c r="D184" s="407"/>
      <c r="E184" s="407"/>
      <c r="F184" s="407"/>
      <c r="G184" s="407"/>
      <c r="H184" s="407"/>
      <c r="I184" s="407"/>
      <c r="J184" s="407"/>
      <c r="K184" s="407"/>
      <c r="L184" s="407"/>
      <c r="M184" s="407"/>
      <c r="N184" s="407"/>
      <c r="O184" s="407"/>
      <c r="P184" s="407"/>
      <c r="Q184" s="407"/>
      <c r="R184" s="407"/>
      <c r="S184" s="407"/>
      <c r="T184" s="407"/>
      <c r="U184" s="407"/>
      <c r="V184" s="407"/>
      <c r="W184" s="407"/>
      <c r="X184" s="407"/>
      <c r="Y184" s="407"/>
      <c r="Z184" s="407"/>
      <c r="AA184" s="407"/>
      <c r="AB184" s="407"/>
      <c r="AC184" s="407"/>
      <c r="AD184" s="407"/>
      <c r="AE184" s="407"/>
      <c r="AF184" s="407"/>
      <c r="AG184" s="407"/>
      <c r="AH184" s="407"/>
      <c r="AI184" s="362"/>
      <c r="AJ184" s="363"/>
      <c r="AK184" s="366"/>
    </row>
    <row r="185" spans="2:37" ht="15.75" x14ac:dyDescent="0.25">
      <c r="B185" s="20"/>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7"/>
      <c r="AJ185" s="21"/>
      <c r="AK185" s="366"/>
    </row>
    <row r="186" spans="2:37" ht="15.75" x14ac:dyDescent="0.25">
      <c r="B186" s="487" t="s">
        <v>293</v>
      </c>
      <c r="C186" s="488"/>
      <c r="D186" s="488"/>
      <c r="E186" s="488"/>
      <c r="F186" s="488"/>
      <c r="G186" s="488"/>
      <c r="H186" s="488"/>
      <c r="I186" s="488"/>
      <c r="J186" s="488"/>
      <c r="K186" s="488"/>
      <c r="L186" s="488"/>
      <c r="M186" s="488"/>
      <c r="N186" s="488"/>
      <c r="O186" s="488"/>
      <c r="P186" s="488"/>
      <c r="Q186" s="488"/>
      <c r="R186" s="488"/>
      <c r="S186" s="15"/>
      <c r="T186" s="15"/>
      <c r="U186" s="15"/>
      <c r="V186" s="15"/>
      <c r="W186" s="15"/>
      <c r="X186" s="15"/>
      <c r="Y186" s="15"/>
      <c r="Z186" s="15"/>
      <c r="AA186" s="15"/>
      <c r="AB186" s="15"/>
      <c r="AC186" s="15"/>
      <c r="AD186" s="15"/>
      <c r="AE186" s="15"/>
      <c r="AF186" s="15"/>
      <c r="AG186" s="15"/>
      <c r="AH186" s="15"/>
      <c r="AI186" s="17"/>
      <c r="AJ186" s="21"/>
      <c r="AK186" s="366"/>
    </row>
    <row r="187" spans="2:37" ht="15.75" x14ac:dyDescent="0.25">
      <c r="B187" s="622" t="s">
        <v>281</v>
      </c>
      <c r="C187" s="545"/>
      <c r="D187" s="545"/>
      <c r="E187" s="545"/>
      <c r="F187" s="545"/>
      <c r="G187" s="545"/>
      <c r="H187" s="545"/>
      <c r="I187" s="545"/>
      <c r="J187" s="545"/>
      <c r="K187" s="545"/>
      <c r="L187" s="545"/>
      <c r="M187" s="545"/>
      <c r="N187" s="545"/>
      <c r="O187" s="545"/>
      <c r="P187" s="545"/>
      <c r="Q187" s="545"/>
      <c r="R187" s="545"/>
      <c r="S187" s="15"/>
      <c r="T187" s="15"/>
      <c r="U187" s="15"/>
      <c r="V187" s="15"/>
      <c r="W187" s="15"/>
      <c r="X187" s="15"/>
      <c r="Y187" s="15"/>
      <c r="Z187" s="15"/>
      <c r="AA187" s="15"/>
      <c r="AB187" s="15"/>
      <c r="AC187" s="15"/>
      <c r="AD187" s="15"/>
      <c r="AE187" s="15"/>
      <c r="AF187" s="15"/>
      <c r="AG187" s="15"/>
      <c r="AH187" s="15"/>
      <c r="AI187" s="17"/>
      <c r="AJ187" s="21"/>
      <c r="AK187" s="366"/>
    </row>
    <row r="188" spans="2:37" ht="15.75" x14ac:dyDescent="0.25">
      <c r="B188" s="414"/>
      <c r="C188" s="545">
        <v>2022</v>
      </c>
      <c r="D188" s="545"/>
      <c r="E188" s="545"/>
      <c r="F188" s="545"/>
      <c r="G188" s="545"/>
      <c r="H188" s="545"/>
      <c r="I188" s="545"/>
      <c r="J188" s="545"/>
      <c r="K188" s="545"/>
      <c r="L188" s="545"/>
      <c r="M188" s="545"/>
      <c r="N188" s="545"/>
      <c r="O188" s="545"/>
      <c r="P188" s="545"/>
      <c r="Q188" s="545"/>
      <c r="R188" s="331"/>
      <c r="S188" s="15"/>
      <c r="T188" s="15"/>
      <c r="U188" s="15"/>
      <c r="V188" s="15"/>
      <c r="W188" s="15"/>
      <c r="X188" s="15"/>
      <c r="Y188" s="15"/>
      <c r="Z188" s="15"/>
      <c r="AA188" s="15"/>
      <c r="AB188" s="15"/>
      <c r="AC188" s="15"/>
      <c r="AD188" s="15"/>
      <c r="AE188" s="15"/>
      <c r="AF188" s="15"/>
      <c r="AG188" s="15"/>
      <c r="AH188" s="15"/>
      <c r="AI188" s="17"/>
      <c r="AJ188" s="21"/>
      <c r="AK188" s="366"/>
    </row>
    <row r="189" spans="2:37" ht="15.75" x14ac:dyDescent="0.25">
      <c r="B189" s="20"/>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c r="AC189" s="15"/>
      <c r="AD189" s="15"/>
      <c r="AE189" s="15"/>
      <c r="AF189" s="15"/>
      <c r="AG189" s="15"/>
      <c r="AH189" s="15"/>
      <c r="AI189" s="17"/>
      <c r="AJ189" s="21"/>
      <c r="AK189" s="366"/>
    </row>
    <row r="190" spans="2:37" ht="15.75" x14ac:dyDescent="0.25">
      <c r="B190" s="20" t="s">
        <v>285</v>
      </c>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c r="AD190" s="15"/>
      <c r="AE190" s="15"/>
      <c r="AF190" s="15"/>
      <c r="AG190" s="15"/>
      <c r="AH190" s="15"/>
      <c r="AI190" s="17"/>
      <c r="AJ190" s="21"/>
      <c r="AK190" s="366"/>
    </row>
    <row r="191" spans="2:37" ht="15.75" x14ac:dyDescent="0.25">
      <c r="B191" s="20"/>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c r="AC191" s="15"/>
      <c r="AD191" s="15"/>
      <c r="AE191" s="15"/>
      <c r="AF191" s="15"/>
      <c r="AG191" s="15"/>
      <c r="AH191" s="15"/>
      <c r="AI191" s="17"/>
      <c r="AJ191" s="21"/>
      <c r="AK191" s="366"/>
    </row>
    <row r="192" spans="2:37" ht="15.75" customHeight="1" x14ac:dyDescent="0.25">
      <c r="B192" s="20"/>
      <c r="C192" s="371" t="s">
        <v>128</v>
      </c>
      <c r="D192" s="218">
        <v>1</v>
      </c>
      <c r="E192" s="218">
        <v>2</v>
      </c>
      <c r="F192" s="218">
        <v>3</v>
      </c>
      <c r="G192" s="218">
        <v>4</v>
      </c>
      <c r="H192" s="218">
        <v>5</v>
      </c>
      <c r="I192" s="218">
        <v>6</v>
      </c>
      <c r="J192" s="218">
        <v>7</v>
      </c>
      <c r="K192" s="218">
        <v>8</v>
      </c>
      <c r="L192" s="218">
        <v>9</v>
      </c>
      <c r="M192" s="218">
        <v>10</v>
      </c>
      <c r="N192" s="218">
        <v>11</v>
      </c>
      <c r="O192" s="218">
        <v>12</v>
      </c>
      <c r="P192" s="218">
        <v>13</v>
      </c>
      <c r="Q192" s="218">
        <v>14</v>
      </c>
      <c r="R192" s="218">
        <v>15</v>
      </c>
      <c r="S192" s="218">
        <v>16</v>
      </c>
      <c r="T192" s="218">
        <v>17</v>
      </c>
      <c r="U192" s="218">
        <v>18</v>
      </c>
      <c r="V192" s="218">
        <v>19</v>
      </c>
      <c r="W192" s="218">
        <v>20</v>
      </c>
      <c r="X192" s="218">
        <v>21</v>
      </c>
      <c r="Y192" s="218">
        <v>22</v>
      </c>
      <c r="Z192" s="218">
        <v>23</v>
      </c>
      <c r="AA192" s="218">
        <v>24</v>
      </c>
      <c r="AB192" s="218">
        <v>25</v>
      </c>
      <c r="AC192" s="218">
        <v>26</v>
      </c>
      <c r="AD192" s="218">
        <v>27</v>
      </c>
      <c r="AE192" s="218">
        <v>28</v>
      </c>
      <c r="AF192" s="218">
        <v>29</v>
      </c>
      <c r="AG192" s="218">
        <v>30</v>
      </c>
      <c r="AH192" s="218">
        <v>31</v>
      </c>
      <c r="AI192" s="644" t="s">
        <v>304</v>
      </c>
      <c r="AJ192" s="645"/>
      <c r="AK192" s="366"/>
    </row>
    <row r="193" spans="2:37" ht="15.75" x14ac:dyDescent="0.25">
      <c r="B193" s="20"/>
      <c r="C193" s="371"/>
      <c r="D193" s="218" t="s">
        <v>278</v>
      </c>
      <c r="E193" s="218" t="s">
        <v>272</v>
      </c>
      <c r="F193" s="218" t="s">
        <v>273</v>
      </c>
      <c r="G193" s="218" t="s">
        <v>274</v>
      </c>
      <c r="H193" s="218" t="s">
        <v>275</v>
      </c>
      <c r="I193" s="218" t="s">
        <v>276</v>
      </c>
      <c r="J193" s="218" t="s">
        <v>277</v>
      </c>
      <c r="K193" s="218" t="str">
        <f>D193</f>
        <v>Sun</v>
      </c>
      <c r="L193" s="218" t="str">
        <f t="shared" ref="L193" si="72">E193</f>
        <v>Mon</v>
      </c>
      <c r="M193" s="218" t="str">
        <f t="shared" ref="M193" si="73">F193</f>
        <v>Tue</v>
      </c>
      <c r="N193" s="218" t="str">
        <f t="shared" ref="N193" si="74">G193</f>
        <v>Wed</v>
      </c>
      <c r="O193" s="218" t="str">
        <f t="shared" ref="O193" si="75">H193</f>
        <v>Thurs</v>
      </c>
      <c r="P193" s="218" t="str">
        <f t="shared" ref="P193" si="76">I193</f>
        <v>Fri</v>
      </c>
      <c r="Q193" s="218" t="str">
        <f t="shared" ref="Q193" si="77">J193</f>
        <v>Sat</v>
      </c>
      <c r="R193" s="218" t="str">
        <f t="shared" ref="R193" si="78">K193</f>
        <v>Sun</v>
      </c>
      <c r="S193" s="218" t="str">
        <f t="shared" ref="S193" si="79">L193</f>
        <v>Mon</v>
      </c>
      <c r="T193" s="218" t="str">
        <f t="shared" ref="T193" si="80">M193</f>
        <v>Tue</v>
      </c>
      <c r="U193" s="218" t="str">
        <f t="shared" ref="U193" si="81">N193</f>
        <v>Wed</v>
      </c>
      <c r="V193" s="218" t="str">
        <f t="shared" ref="V193" si="82">O193</f>
        <v>Thurs</v>
      </c>
      <c r="W193" s="218" t="str">
        <f t="shared" ref="W193" si="83">P193</f>
        <v>Fri</v>
      </c>
      <c r="X193" s="218" t="str">
        <f t="shared" ref="X193" si="84">Q193</f>
        <v>Sat</v>
      </c>
      <c r="Y193" s="218" t="str">
        <f t="shared" ref="Y193" si="85">R193</f>
        <v>Sun</v>
      </c>
      <c r="Z193" s="218" t="str">
        <f t="shared" ref="Z193" si="86">S193</f>
        <v>Mon</v>
      </c>
      <c r="AA193" s="218" t="str">
        <f t="shared" ref="AA193" si="87">T193</f>
        <v>Tue</v>
      </c>
      <c r="AB193" s="218" t="str">
        <f t="shared" ref="AB193" si="88">U193</f>
        <v>Wed</v>
      </c>
      <c r="AC193" s="218" t="str">
        <f t="shared" ref="AC193" si="89">V193</f>
        <v>Thurs</v>
      </c>
      <c r="AD193" s="218" t="str">
        <f t="shared" ref="AD193" si="90">W193</f>
        <v>Fri</v>
      </c>
      <c r="AE193" s="218" t="str">
        <f t="shared" ref="AE193" si="91">X193</f>
        <v>Sat</v>
      </c>
      <c r="AF193" s="218" t="str">
        <f t="shared" ref="AF193" si="92">Y193</f>
        <v>Sun</v>
      </c>
      <c r="AG193" s="218" t="str">
        <f t="shared" ref="AG193" si="93">Z193</f>
        <v>Mon</v>
      </c>
      <c r="AH193" s="218" t="str">
        <f t="shared" ref="AH193" si="94">AA193</f>
        <v>Tue</v>
      </c>
      <c r="AI193" s="644" t="s">
        <v>305</v>
      </c>
      <c r="AJ193" s="645"/>
      <c r="AK193" s="366"/>
    </row>
    <row r="194" spans="2:37" ht="15.75" customHeight="1" x14ac:dyDescent="0.25">
      <c r="B194" s="20"/>
      <c r="C194" s="214">
        <v>1</v>
      </c>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650" t="str">
        <f>IFERROR(AVERAGE(D194:AH194),"")</f>
        <v/>
      </c>
      <c r="AJ194" s="651"/>
      <c r="AK194" s="366"/>
    </row>
    <row r="195" spans="2:37" ht="15.75" x14ac:dyDescent="0.25">
      <c r="B195" s="20"/>
      <c r="C195" s="214">
        <v>2</v>
      </c>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646" t="str">
        <f>IFERROR(AVERAGE(D195:AH195),"")</f>
        <v/>
      </c>
      <c r="AJ195" s="647"/>
      <c r="AK195" s="366"/>
    </row>
    <row r="196" spans="2:37" ht="15.75" customHeight="1" x14ac:dyDescent="0.25">
      <c r="B196" s="20"/>
      <c r="C196" s="214">
        <v>3</v>
      </c>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646" t="str">
        <f t="shared" ref="AI196:AI217" si="95">IFERROR(AVERAGE(D196:AH196),"")</f>
        <v/>
      </c>
      <c r="AJ196" s="647"/>
      <c r="AK196" s="366"/>
    </row>
    <row r="197" spans="2:37" ht="15.75" x14ac:dyDescent="0.25">
      <c r="B197" s="20"/>
      <c r="C197" s="214">
        <v>4</v>
      </c>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646" t="str">
        <f t="shared" si="95"/>
        <v/>
      </c>
      <c r="AJ197" s="647"/>
      <c r="AK197" s="366"/>
    </row>
    <row r="198" spans="2:37" ht="15.75" x14ac:dyDescent="0.25">
      <c r="B198" s="20"/>
      <c r="C198" s="214">
        <v>5</v>
      </c>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646" t="str">
        <f t="shared" si="95"/>
        <v/>
      </c>
      <c r="AJ198" s="647"/>
      <c r="AK198" s="366"/>
    </row>
    <row r="199" spans="2:37" ht="15.75" x14ac:dyDescent="0.25">
      <c r="B199" s="20"/>
      <c r="C199" s="214">
        <v>6</v>
      </c>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646" t="str">
        <f t="shared" si="95"/>
        <v/>
      </c>
      <c r="AJ199" s="647"/>
      <c r="AK199" s="366"/>
    </row>
    <row r="200" spans="2:37" ht="15.75" x14ac:dyDescent="0.25">
      <c r="B200" s="20"/>
      <c r="C200" s="214">
        <v>7</v>
      </c>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646" t="str">
        <f t="shared" si="95"/>
        <v/>
      </c>
      <c r="AJ200" s="647"/>
      <c r="AK200" s="366"/>
    </row>
    <row r="201" spans="2:37" ht="15.75" x14ac:dyDescent="0.25">
      <c r="B201" s="20"/>
      <c r="C201" s="214">
        <v>8</v>
      </c>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646" t="str">
        <f t="shared" si="95"/>
        <v/>
      </c>
      <c r="AJ201" s="647"/>
      <c r="AK201" s="366"/>
    </row>
    <row r="202" spans="2:37" ht="15.75" x14ac:dyDescent="0.25">
      <c r="B202" s="20"/>
      <c r="C202" s="214">
        <v>9</v>
      </c>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646" t="str">
        <f t="shared" si="95"/>
        <v/>
      </c>
      <c r="AJ202" s="647"/>
      <c r="AK202" s="366"/>
    </row>
    <row r="203" spans="2:37" ht="15.75" x14ac:dyDescent="0.25">
      <c r="B203" s="20"/>
      <c r="C203" s="346">
        <v>10</v>
      </c>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646" t="str">
        <f t="shared" si="95"/>
        <v/>
      </c>
      <c r="AJ203" s="647"/>
      <c r="AK203" s="366"/>
    </row>
    <row r="204" spans="2:37" ht="15.75" x14ac:dyDescent="0.25">
      <c r="B204" s="20"/>
      <c r="C204" s="346">
        <v>11</v>
      </c>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646" t="str">
        <f t="shared" si="95"/>
        <v/>
      </c>
      <c r="AJ204" s="647"/>
      <c r="AK204" s="366"/>
    </row>
    <row r="205" spans="2:37" ht="15.75" x14ac:dyDescent="0.25">
      <c r="B205" s="20"/>
      <c r="C205" s="346">
        <v>12</v>
      </c>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646" t="str">
        <f t="shared" si="95"/>
        <v/>
      </c>
      <c r="AJ205" s="647"/>
      <c r="AK205" s="366"/>
    </row>
    <row r="206" spans="2:37" ht="15.75" x14ac:dyDescent="0.25">
      <c r="B206" s="20"/>
      <c r="C206" s="346">
        <v>13</v>
      </c>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646" t="str">
        <f t="shared" si="95"/>
        <v/>
      </c>
      <c r="AJ206" s="647"/>
      <c r="AK206" s="366"/>
    </row>
    <row r="207" spans="2:37" ht="15.75" x14ac:dyDescent="0.25">
      <c r="B207" s="20"/>
      <c r="C207" s="346">
        <v>14</v>
      </c>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646" t="str">
        <f t="shared" si="95"/>
        <v/>
      </c>
      <c r="AJ207" s="647"/>
      <c r="AK207" s="366"/>
    </row>
    <row r="208" spans="2:37" ht="15.75" x14ac:dyDescent="0.25">
      <c r="B208" s="20"/>
      <c r="C208" s="346">
        <v>15</v>
      </c>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646" t="str">
        <f t="shared" si="95"/>
        <v/>
      </c>
      <c r="AJ208" s="647"/>
      <c r="AK208" s="366"/>
    </row>
    <row r="209" spans="2:37" ht="15.75" x14ac:dyDescent="0.25">
      <c r="B209" s="20"/>
      <c r="C209" s="346">
        <v>16</v>
      </c>
      <c r="D209" s="309"/>
      <c r="E209" s="309"/>
      <c r="F209" s="309"/>
      <c r="G209" s="309"/>
      <c r="H209" s="309"/>
      <c r="I209" s="309"/>
      <c r="J209" s="309"/>
      <c r="K209" s="309"/>
      <c r="L209" s="309"/>
      <c r="M209" s="309"/>
      <c r="N209" s="309"/>
      <c r="O209" s="309"/>
      <c r="P209" s="309"/>
      <c r="Q209" s="309"/>
      <c r="R209" s="309"/>
      <c r="S209" s="309"/>
      <c r="T209" s="309"/>
      <c r="U209" s="309"/>
      <c r="V209" s="309"/>
      <c r="W209" s="309"/>
      <c r="X209" s="309"/>
      <c r="Y209" s="309"/>
      <c r="Z209" s="309"/>
      <c r="AA209" s="309"/>
      <c r="AB209" s="309"/>
      <c r="AC209" s="309"/>
      <c r="AD209" s="309"/>
      <c r="AE209" s="309"/>
      <c r="AF209" s="309"/>
      <c r="AG209" s="309"/>
      <c r="AH209" s="309"/>
      <c r="AI209" s="646" t="str">
        <f t="shared" si="95"/>
        <v/>
      </c>
      <c r="AJ209" s="647"/>
      <c r="AK209" s="366"/>
    </row>
    <row r="210" spans="2:37" ht="15.75" x14ac:dyDescent="0.25">
      <c r="B210" s="20"/>
      <c r="C210" s="346">
        <v>17</v>
      </c>
      <c r="D210" s="309"/>
      <c r="E210" s="309"/>
      <c r="F210" s="309"/>
      <c r="G210" s="309"/>
      <c r="H210" s="309"/>
      <c r="I210" s="309"/>
      <c r="J210" s="309"/>
      <c r="K210" s="309"/>
      <c r="L210" s="309"/>
      <c r="M210" s="309"/>
      <c r="N210" s="309"/>
      <c r="O210" s="309"/>
      <c r="P210" s="309"/>
      <c r="Q210" s="309"/>
      <c r="R210" s="309"/>
      <c r="S210" s="309"/>
      <c r="T210" s="309"/>
      <c r="U210" s="309"/>
      <c r="V210" s="309"/>
      <c r="W210" s="309"/>
      <c r="X210" s="309"/>
      <c r="Y210" s="309"/>
      <c r="Z210" s="309"/>
      <c r="AA210" s="309"/>
      <c r="AB210" s="309"/>
      <c r="AC210" s="309"/>
      <c r="AD210" s="309"/>
      <c r="AE210" s="309"/>
      <c r="AF210" s="309"/>
      <c r="AG210" s="309"/>
      <c r="AH210" s="309"/>
      <c r="AI210" s="646" t="str">
        <f t="shared" si="95"/>
        <v/>
      </c>
      <c r="AJ210" s="647"/>
      <c r="AK210" s="366"/>
    </row>
    <row r="211" spans="2:37" ht="15.75" x14ac:dyDescent="0.25">
      <c r="B211" s="20"/>
      <c r="C211" s="346">
        <v>18</v>
      </c>
      <c r="D211" s="309"/>
      <c r="E211" s="309"/>
      <c r="F211" s="309"/>
      <c r="G211" s="309"/>
      <c r="H211" s="309"/>
      <c r="I211" s="309"/>
      <c r="J211" s="309"/>
      <c r="K211" s="309"/>
      <c r="L211" s="309"/>
      <c r="M211" s="309"/>
      <c r="N211" s="309"/>
      <c r="O211" s="309"/>
      <c r="P211" s="309"/>
      <c r="Q211" s="309"/>
      <c r="R211" s="309"/>
      <c r="S211" s="309"/>
      <c r="T211" s="309"/>
      <c r="U211" s="309"/>
      <c r="V211" s="309"/>
      <c r="W211" s="309"/>
      <c r="X211" s="309"/>
      <c r="Y211" s="309"/>
      <c r="Z211" s="309"/>
      <c r="AA211" s="309"/>
      <c r="AB211" s="309"/>
      <c r="AC211" s="309"/>
      <c r="AD211" s="309"/>
      <c r="AE211" s="309"/>
      <c r="AF211" s="309"/>
      <c r="AG211" s="309"/>
      <c r="AH211" s="309"/>
      <c r="AI211" s="646" t="str">
        <f t="shared" si="95"/>
        <v/>
      </c>
      <c r="AJ211" s="647"/>
      <c r="AK211" s="366"/>
    </row>
    <row r="212" spans="2:37" ht="15.75" x14ac:dyDescent="0.25">
      <c r="B212" s="20"/>
      <c r="C212" s="346">
        <v>19</v>
      </c>
      <c r="D212" s="309"/>
      <c r="E212" s="309"/>
      <c r="F212" s="309"/>
      <c r="G212" s="309"/>
      <c r="H212" s="309"/>
      <c r="I212" s="309"/>
      <c r="J212" s="309"/>
      <c r="K212" s="309"/>
      <c r="L212" s="309"/>
      <c r="M212" s="309"/>
      <c r="N212" s="309"/>
      <c r="O212" s="309"/>
      <c r="P212" s="309"/>
      <c r="Q212" s="309"/>
      <c r="R212" s="309"/>
      <c r="S212" s="309"/>
      <c r="T212" s="309"/>
      <c r="U212" s="309"/>
      <c r="V212" s="309"/>
      <c r="W212" s="309"/>
      <c r="X212" s="309"/>
      <c r="Y212" s="309"/>
      <c r="Z212" s="309"/>
      <c r="AA212" s="309"/>
      <c r="AB212" s="309"/>
      <c r="AC212" s="309"/>
      <c r="AD212" s="309"/>
      <c r="AE212" s="309"/>
      <c r="AF212" s="309"/>
      <c r="AG212" s="309"/>
      <c r="AH212" s="309"/>
      <c r="AI212" s="646" t="str">
        <f t="shared" si="95"/>
        <v/>
      </c>
      <c r="AJ212" s="647"/>
      <c r="AK212" s="366"/>
    </row>
    <row r="213" spans="2:37" ht="15.75" x14ac:dyDescent="0.25">
      <c r="B213" s="20"/>
      <c r="C213" s="346">
        <v>20</v>
      </c>
      <c r="D213" s="309"/>
      <c r="E213" s="309"/>
      <c r="F213" s="309"/>
      <c r="G213" s="309"/>
      <c r="H213" s="309"/>
      <c r="I213" s="309"/>
      <c r="J213" s="309"/>
      <c r="K213" s="309"/>
      <c r="L213" s="309"/>
      <c r="M213" s="309"/>
      <c r="N213" s="309"/>
      <c r="O213" s="309"/>
      <c r="P213" s="309"/>
      <c r="Q213" s="309"/>
      <c r="R213" s="309"/>
      <c r="S213" s="309"/>
      <c r="T213" s="309"/>
      <c r="U213" s="309"/>
      <c r="V213" s="309"/>
      <c r="W213" s="309"/>
      <c r="X213" s="309"/>
      <c r="Y213" s="309"/>
      <c r="Z213" s="309"/>
      <c r="AA213" s="309"/>
      <c r="AB213" s="309"/>
      <c r="AC213" s="309"/>
      <c r="AD213" s="309"/>
      <c r="AE213" s="309"/>
      <c r="AF213" s="309"/>
      <c r="AG213" s="309"/>
      <c r="AH213" s="309"/>
      <c r="AI213" s="646" t="str">
        <f t="shared" si="95"/>
        <v/>
      </c>
      <c r="AJ213" s="647"/>
      <c r="AK213" s="366"/>
    </row>
    <row r="214" spans="2:37" ht="15.75" x14ac:dyDescent="0.25">
      <c r="B214" s="20"/>
      <c r="C214" s="346">
        <v>21</v>
      </c>
      <c r="D214" s="309"/>
      <c r="E214" s="309"/>
      <c r="F214" s="309"/>
      <c r="G214" s="309"/>
      <c r="H214" s="309"/>
      <c r="I214" s="309"/>
      <c r="J214" s="309"/>
      <c r="K214" s="309"/>
      <c r="L214" s="309"/>
      <c r="M214" s="309"/>
      <c r="N214" s="309"/>
      <c r="O214" s="309"/>
      <c r="P214" s="309"/>
      <c r="Q214" s="309"/>
      <c r="R214" s="309"/>
      <c r="S214" s="309"/>
      <c r="T214" s="309"/>
      <c r="U214" s="309"/>
      <c r="V214" s="309"/>
      <c r="W214" s="309"/>
      <c r="X214" s="309"/>
      <c r="Y214" s="309"/>
      <c r="Z214" s="309"/>
      <c r="AA214" s="309"/>
      <c r="AB214" s="309"/>
      <c r="AC214" s="309"/>
      <c r="AD214" s="309"/>
      <c r="AE214" s="309"/>
      <c r="AF214" s="309"/>
      <c r="AG214" s="309"/>
      <c r="AH214" s="309"/>
      <c r="AI214" s="646" t="str">
        <f t="shared" si="95"/>
        <v/>
      </c>
      <c r="AJ214" s="647"/>
      <c r="AK214" s="366"/>
    </row>
    <row r="215" spans="2:37" ht="15.75" x14ac:dyDescent="0.25">
      <c r="B215" s="20"/>
      <c r="C215" s="346">
        <v>22</v>
      </c>
      <c r="D215" s="309"/>
      <c r="E215" s="309"/>
      <c r="F215" s="309"/>
      <c r="G215" s="309"/>
      <c r="H215" s="309"/>
      <c r="I215" s="309"/>
      <c r="J215" s="309"/>
      <c r="K215" s="309"/>
      <c r="L215" s="309"/>
      <c r="M215" s="309"/>
      <c r="N215" s="309"/>
      <c r="O215" s="309"/>
      <c r="P215" s="309"/>
      <c r="Q215" s="309"/>
      <c r="R215" s="309"/>
      <c r="S215" s="309"/>
      <c r="T215" s="309"/>
      <c r="U215" s="309"/>
      <c r="V215" s="309"/>
      <c r="W215" s="309"/>
      <c r="X215" s="309"/>
      <c r="Y215" s="309"/>
      <c r="Z215" s="309"/>
      <c r="AA215" s="309"/>
      <c r="AB215" s="309"/>
      <c r="AC215" s="309"/>
      <c r="AD215" s="309"/>
      <c r="AE215" s="309"/>
      <c r="AF215" s="309"/>
      <c r="AG215" s="309"/>
      <c r="AH215" s="309"/>
      <c r="AI215" s="646" t="str">
        <f>IFERROR(AVERAGE(D215:AH215),"")</f>
        <v/>
      </c>
      <c r="AJ215" s="647"/>
      <c r="AK215" s="366"/>
    </row>
    <row r="216" spans="2:37" ht="15.75" x14ac:dyDescent="0.25">
      <c r="B216" s="20"/>
      <c r="C216" s="346">
        <v>23</v>
      </c>
      <c r="D216" s="309"/>
      <c r="E216" s="309"/>
      <c r="F216" s="309"/>
      <c r="G216" s="309"/>
      <c r="H216" s="309"/>
      <c r="I216" s="309"/>
      <c r="J216" s="309"/>
      <c r="K216" s="309"/>
      <c r="L216" s="309"/>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09"/>
      <c r="AI216" s="646" t="str">
        <f t="shared" si="95"/>
        <v/>
      </c>
      <c r="AJ216" s="647"/>
      <c r="AK216" s="366"/>
    </row>
    <row r="217" spans="2:37" ht="15.75" x14ac:dyDescent="0.25">
      <c r="B217" s="20"/>
      <c r="C217" s="347">
        <v>24</v>
      </c>
      <c r="D217" s="310"/>
      <c r="E217" s="310"/>
      <c r="F217" s="310"/>
      <c r="G217" s="310"/>
      <c r="H217" s="310"/>
      <c r="I217" s="310"/>
      <c r="J217" s="310"/>
      <c r="K217" s="310"/>
      <c r="L217" s="310"/>
      <c r="M217" s="310"/>
      <c r="N217" s="310"/>
      <c r="O217" s="310"/>
      <c r="P217" s="310"/>
      <c r="Q217" s="310"/>
      <c r="R217" s="310"/>
      <c r="S217" s="310"/>
      <c r="T217" s="310"/>
      <c r="U217" s="310"/>
      <c r="V217" s="310"/>
      <c r="W217" s="310"/>
      <c r="X217" s="310"/>
      <c r="Y217" s="310"/>
      <c r="Z217" s="310"/>
      <c r="AA217" s="310"/>
      <c r="AB217" s="310"/>
      <c r="AC217" s="310"/>
      <c r="AD217" s="310"/>
      <c r="AE217" s="310"/>
      <c r="AF217" s="310"/>
      <c r="AG217" s="310"/>
      <c r="AH217" s="310"/>
      <c r="AI217" s="648" t="str">
        <f t="shared" si="95"/>
        <v/>
      </c>
      <c r="AJ217" s="649"/>
      <c r="AK217" s="366"/>
    </row>
    <row r="218" spans="2:37" ht="15.75" x14ac:dyDescent="0.25">
      <c r="B218" s="20"/>
      <c r="C218" s="236"/>
      <c r="D218" s="15"/>
      <c r="E218" s="15"/>
      <c r="F218" s="15"/>
      <c r="G218" s="15"/>
      <c r="H218" s="15"/>
      <c r="I218" s="15"/>
      <c r="J218" s="15"/>
      <c r="K218" s="15"/>
      <c r="L218" s="15"/>
      <c r="M218" s="15"/>
      <c r="N218" s="15"/>
      <c r="O218" s="15"/>
      <c r="P218" s="15"/>
      <c r="Q218" s="15"/>
      <c r="R218" s="15"/>
      <c r="S218" s="15"/>
      <c r="T218" s="17"/>
      <c r="U218" s="17"/>
      <c r="V218" s="17"/>
      <c r="W218" s="17"/>
      <c r="X218" s="17"/>
      <c r="Y218" s="17"/>
      <c r="Z218" s="17"/>
      <c r="AA218" s="17"/>
      <c r="AB218" s="17"/>
      <c r="AC218" s="17"/>
      <c r="AD218" s="17"/>
      <c r="AE218" s="17"/>
      <c r="AF218" s="17"/>
      <c r="AG218" s="17"/>
      <c r="AH218" s="17"/>
      <c r="AI218" s="17"/>
      <c r="AJ218" s="21"/>
      <c r="AK218" s="366"/>
    </row>
    <row r="219" spans="2:37" ht="16.5" thickBot="1" x14ac:dyDescent="0.3">
      <c r="B219" s="60"/>
      <c r="C219" s="220"/>
      <c r="D219" s="63"/>
      <c r="E219" s="63"/>
      <c r="F219" s="63"/>
      <c r="G219" s="63"/>
      <c r="H219" s="63"/>
      <c r="I219" s="63"/>
      <c r="J219" s="63"/>
      <c r="K219" s="63"/>
      <c r="L219" s="63"/>
      <c r="M219" s="63"/>
      <c r="N219" s="63"/>
      <c r="O219" s="63"/>
      <c r="P219" s="63"/>
      <c r="Q219" s="63"/>
      <c r="R219" s="63"/>
      <c r="S219" s="63"/>
      <c r="T219" s="63"/>
      <c r="U219" s="63"/>
      <c r="V219" s="63"/>
      <c r="W219" s="63"/>
      <c r="X219" s="63"/>
      <c r="Y219" s="63"/>
      <c r="Z219" s="63"/>
      <c r="AA219" s="63"/>
      <c r="AB219" s="63"/>
      <c r="AC219" s="63"/>
      <c r="AD219" s="63"/>
      <c r="AE219" s="63"/>
      <c r="AF219" s="63"/>
      <c r="AG219" s="63"/>
      <c r="AH219" s="63"/>
      <c r="AI219" s="63"/>
      <c r="AJ219" s="64"/>
      <c r="AK219" s="366"/>
    </row>
    <row r="220" spans="2:37" ht="15.75" x14ac:dyDescent="0.25">
      <c r="B220" s="40" t="str">
        <f>"Version " &amp; Version</f>
        <v>Version FINAL 03/31/2017</v>
      </c>
      <c r="C220" s="407"/>
      <c r="D220" s="407"/>
      <c r="E220" s="407"/>
      <c r="F220" s="407"/>
      <c r="G220" s="407"/>
      <c r="H220" s="407"/>
      <c r="I220" s="407"/>
      <c r="J220" s="407"/>
      <c r="K220" s="407"/>
      <c r="L220" s="407"/>
      <c r="M220" s="407"/>
      <c r="N220" s="407"/>
      <c r="O220" s="407"/>
      <c r="P220" s="407"/>
      <c r="Q220" s="407"/>
      <c r="R220" s="407"/>
      <c r="S220" s="407"/>
      <c r="T220" s="407"/>
      <c r="U220" s="407"/>
      <c r="V220" s="407"/>
      <c r="W220" s="407"/>
      <c r="X220" s="407"/>
      <c r="Y220" s="407"/>
      <c r="Z220" s="407"/>
      <c r="AA220" s="407"/>
      <c r="AB220" s="407"/>
      <c r="AC220" s="407"/>
      <c r="AD220" s="407"/>
      <c r="AE220" s="407"/>
      <c r="AF220" s="407"/>
      <c r="AG220" s="407"/>
      <c r="AH220" s="407"/>
      <c r="AI220" s="362"/>
      <c r="AJ220" s="363"/>
      <c r="AK220" s="366"/>
    </row>
    <row r="221" spans="2:37" ht="15.75" x14ac:dyDescent="0.25">
      <c r="B221" s="20"/>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c r="AC221" s="15"/>
      <c r="AD221" s="15"/>
      <c r="AE221" s="15"/>
      <c r="AF221" s="15"/>
      <c r="AG221" s="15"/>
      <c r="AH221" s="15"/>
      <c r="AI221" s="17"/>
      <c r="AJ221" s="21"/>
      <c r="AK221" s="366"/>
    </row>
    <row r="222" spans="2:37" ht="15.75" x14ac:dyDescent="0.25">
      <c r="B222" s="487" t="s">
        <v>293</v>
      </c>
      <c r="C222" s="488"/>
      <c r="D222" s="488"/>
      <c r="E222" s="488"/>
      <c r="F222" s="488"/>
      <c r="G222" s="488"/>
      <c r="H222" s="488"/>
      <c r="I222" s="488"/>
      <c r="J222" s="488"/>
      <c r="K222" s="488"/>
      <c r="L222" s="488"/>
      <c r="M222" s="488"/>
      <c r="N222" s="488"/>
      <c r="O222" s="488"/>
      <c r="P222" s="488"/>
      <c r="Q222" s="488"/>
      <c r="R222" s="488"/>
      <c r="S222" s="15"/>
      <c r="T222" s="15"/>
      <c r="U222" s="15"/>
      <c r="V222" s="15"/>
      <c r="W222" s="15"/>
      <c r="X222" s="15"/>
      <c r="Y222" s="15"/>
      <c r="Z222" s="15"/>
      <c r="AA222" s="15"/>
      <c r="AB222" s="15"/>
      <c r="AC222" s="15"/>
      <c r="AD222" s="15"/>
      <c r="AE222" s="15"/>
      <c r="AF222" s="15"/>
      <c r="AG222" s="15"/>
      <c r="AH222" s="15"/>
      <c r="AI222" s="17"/>
      <c r="AJ222" s="21"/>
      <c r="AK222" s="483"/>
    </row>
    <row r="223" spans="2:37" ht="15.75" x14ac:dyDescent="0.25">
      <c r="B223" s="622" t="s">
        <v>281</v>
      </c>
      <c r="C223" s="545"/>
      <c r="D223" s="545"/>
      <c r="E223" s="545"/>
      <c r="F223" s="545"/>
      <c r="G223" s="545"/>
      <c r="H223" s="545"/>
      <c r="I223" s="545"/>
      <c r="J223" s="545"/>
      <c r="K223" s="545"/>
      <c r="L223" s="545"/>
      <c r="M223" s="545"/>
      <c r="N223" s="545"/>
      <c r="O223" s="545"/>
      <c r="P223" s="545"/>
      <c r="Q223" s="545"/>
      <c r="R223" s="545"/>
      <c r="S223" s="15"/>
      <c r="T223" s="15"/>
      <c r="U223" s="15"/>
      <c r="V223" s="15"/>
      <c r="W223" s="15"/>
      <c r="X223" s="15"/>
      <c r="Y223" s="15"/>
      <c r="Z223" s="15"/>
      <c r="AA223" s="15"/>
      <c r="AB223" s="15"/>
      <c r="AC223" s="15"/>
      <c r="AD223" s="15"/>
      <c r="AE223" s="15"/>
      <c r="AF223" s="15"/>
      <c r="AG223" s="15"/>
      <c r="AH223" s="15"/>
      <c r="AI223" s="17"/>
      <c r="AJ223" s="21"/>
      <c r="AK223" s="483"/>
    </row>
    <row r="224" spans="2:37" ht="15.75" x14ac:dyDescent="0.25">
      <c r="B224" s="414"/>
      <c r="C224" s="545">
        <v>2022</v>
      </c>
      <c r="D224" s="545"/>
      <c r="E224" s="545"/>
      <c r="F224" s="545"/>
      <c r="G224" s="545"/>
      <c r="H224" s="545"/>
      <c r="I224" s="545"/>
      <c r="J224" s="545"/>
      <c r="K224" s="545"/>
      <c r="L224" s="545"/>
      <c r="M224" s="545"/>
      <c r="N224" s="545"/>
      <c r="O224" s="545"/>
      <c r="P224" s="545"/>
      <c r="Q224" s="545"/>
      <c r="R224" s="331"/>
      <c r="S224" s="15"/>
      <c r="T224" s="15"/>
      <c r="U224" s="15"/>
      <c r="V224" s="15"/>
      <c r="W224" s="15"/>
      <c r="X224" s="15"/>
      <c r="Y224" s="15"/>
      <c r="Z224" s="15"/>
      <c r="AA224" s="15"/>
      <c r="AB224" s="15"/>
      <c r="AC224" s="15"/>
      <c r="AD224" s="15"/>
      <c r="AE224" s="15"/>
      <c r="AF224" s="15"/>
      <c r="AG224" s="15"/>
      <c r="AH224" s="15"/>
      <c r="AI224" s="17"/>
      <c r="AJ224" s="21"/>
      <c r="AK224" s="483"/>
    </row>
    <row r="225" spans="2:37" ht="15.75" x14ac:dyDescent="0.25">
      <c r="B225" s="20"/>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c r="AC225" s="15"/>
      <c r="AD225" s="15"/>
      <c r="AE225" s="15"/>
      <c r="AF225" s="15"/>
      <c r="AG225" s="15"/>
      <c r="AH225" s="15"/>
      <c r="AI225" s="17"/>
      <c r="AJ225" s="21"/>
      <c r="AK225" s="483"/>
    </row>
    <row r="226" spans="2:37" ht="15.75" x14ac:dyDescent="0.25">
      <c r="B226" s="20" t="s">
        <v>286</v>
      </c>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7"/>
      <c r="AJ226" s="21"/>
      <c r="AK226" s="366"/>
    </row>
    <row r="227" spans="2:37" ht="15.75" x14ac:dyDescent="0.25">
      <c r="B227" s="20"/>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c r="AC227" s="15"/>
      <c r="AD227" s="15"/>
      <c r="AE227" s="15"/>
      <c r="AF227" s="15"/>
      <c r="AG227" s="15"/>
      <c r="AH227" s="15"/>
      <c r="AI227" s="17"/>
      <c r="AJ227" s="21"/>
      <c r="AK227" s="366"/>
    </row>
    <row r="228" spans="2:37" ht="15.75" x14ac:dyDescent="0.25">
      <c r="B228" s="20"/>
      <c r="C228" s="371" t="s">
        <v>128</v>
      </c>
      <c r="D228" s="218">
        <v>1</v>
      </c>
      <c r="E228" s="218">
        <v>2</v>
      </c>
      <c r="F228" s="218">
        <v>3</v>
      </c>
      <c r="G228" s="218">
        <v>4</v>
      </c>
      <c r="H228" s="218">
        <v>5</v>
      </c>
      <c r="I228" s="218">
        <v>6</v>
      </c>
      <c r="J228" s="218">
        <v>7</v>
      </c>
      <c r="K228" s="218">
        <v>8</v>
      </c>
      <c r="L228" s="218">
        <v>9</v>
      </c>
      <c r="M228" s="218">
        <v>10</v>
      </c>
      <c r="N228" s="218">
        <v>11</v>
      </c>
      <c r="O228" s="218">
        <v>12</v>
      </c>
      <c r="P228" s="218">
        <v>13</v>
      </c>
      <c r="Q228" s="218">
        <v>14</v>
      </c>
      <c r="R228" s="218">
        <v>15</v>
      </c>
      <c r="S228" s="218">
        <v>16</v>
      </c>
      <c r="T228" s="218">
        <v>17</v>
      </c>
      <c r="U228" s="218">
        <v>18</v>
      </c>
      <c r="V228" s="218">
        <v>19</v>
      </c>
      <c r="W228" s="218">
        <v>20</v>
      </c>
      <c r="X228" s="218">
        <v>21</v>
      </c>
      <c r="Y228" s="218">
        <v>22</v>
      </c>
      <c r="Z228" s="218">
        <v>23</v>
      </c>
      <c r="AA228" s="218">
        <v>24</v>
      </c>
      <c r="AB228" s="218">
        <v>25</v>
      </c>
      <c r="AC228" s="218">
        <v>26</v>
      </c>
      <c r="AD228" s="218">
        <v>27</v>
      </c>
      <c r="AE228" s="218">
        <v>28</v>
      </c>
      <c r="AF228" s="218">
        <v>29</v>
      </c>
      <c r="AG228" s="218">
        <v>30</v>
      </c>
      <c r="AH228" s="15"/>
      <c r="AI228" s="644" t="s">
        <v>304</v>
      </c>
      <c r="AJ228" s="645"/>
      <c r="AK228" s="366"/>
    </row>
    <row r="229" spans="2:37" ht="15.75" x14ac:dyDescent="0.25">
      <c r="B229" s="20"/>
      <c r="C229" s="371"/>
      <c r="D229" s="218" t="s">
        <v>274</v>
      </c>
      <c r="E229" s="218" t="s">
        <v>275</v>
      </c>
      <c r="F229" s="218" t="s">
        <v>276</v>
      </c>
      <c r="G229" s="218" t="s">
        <v>277</v>
      </c>
      <c r="H229" s="218" t="s">
        <v>278</v>
      </c>
      <c r="I229" s="218" t="s">
        <v>272</v>
      </c>
      <c r="J229" s="218" t="s">
        <v>273</v>
      </c>
      <c r="K229" s="218" t="str">
        <f>D229</f>
        <v>Wed</v>
      </c>
      <c r="L229" s="218" t="str">
        <f t="shared" ref="L229" si="96">E229</f>
        <v>Thurs</v>
      </c>
      <c r="M229" s="218" t="str">
        <f t="shared" ref="M229" si="97">F229</f>
        <v>Fri</v>
      </c>
      <c r="N229" s="218" t="str">
        <f t="shared" ref="N229" si="98">G229</f>
        <v>Sat</v>
      </c>
      <c r="O229" s="218" t="str">
        <f t="shared" ref="O229" si="99">H229</f>
        <v>Sun</v>
      </c>
      <c r="P229" s="218" t="str">
        <f t="shared" ref="P229" si="100">I229</f>
        <v>Mon</v>
      </c>
      <c r="Q229" s="218" t="str">
        <f t="shared" ref="Q229" si="101">J229</f>
        <v>Tue</v>
      </c>
      <c r="R229" s="218" t="str">
        <f t="shared" ref="R229" si="102">K229</f>
        <v>Wed</v>
      </c>
      <c r="S229" s="218" t="str">
        <f t="shared" ref="S229" si="103">L229</f>
        <v>Thurs</v>
      </c>
      <c r="T229" s="218" t="str">
        <f t="shared" ref="T229" si="104">M229</f>
        <v>Fri</v>
      </c>
      <c r="U229" s="218" t="str">
        <f t="shared" ref="U229" si="105">N229</f>
        <v>Sat</v>
      </c>
      <c r="V229" s="218" t="str">
        <f t="shared" ref="V229" si="106">O229</f>
        <v>Sun</v>
      </c>
      <c r="W229" s="218" t="str">
        <f t="shared" ref="W229" si="107">P229</f>
        <v>Mon</v>
      </c>
      <c r="X229" s="218" t="str">
        <f t="shared" ref="X229" si="108">Q229</f>
        <v>Tue</v>
      </c>
      <c r="Y229" s="218" t="str">
        <f t="shared" ref="Y229" si="109">R229</f>
        <v>Wed</v>
      </c>
      <c r="Z229" s="218" t="str">
        <f t="shared" ref="Z229" si="110">S229</f>
        <v>Thurs</v>
      </c>
      <c r="AA229" s="218" t="str">
        <f t="shared" ref="AA229" si="111">T229</f>
        <v>Fri</v>
      </c>
      <c r="AB229" s="218" t="str">
        <f t="shared" ref="AB229" si="112">U229</f>
        <v>Sat</v>
      </c>
      <c r="AC229" s="218" t="str">
        <f t="shared" ref="AC229" si="113">V229</f>
        <v>Sun</v>
      </c>
      <c r="AD229" s="218" t="str">
        <f t="shared" ref="AD229" si="114">W229</f>
        <v>Mon</v>
      </c>
      <c r="AE229" s="218" t="str">
        <f t="shared" ref="AE229" si="115">X229</f>
        <v>Tue</v>
      </c>
      <c r="AF229" s="218" t="str">
        <f t="shared" ref="AF229" si="116">Y229</f>
        <v>Wed</v>
      </c>
      <c r="AG229" s="218" t="str">
        <f t="shared" ref="AG229" si="117">Z229</f>
        <v>Thurs</v>
      </c>
      <c r="AH229" s="15"/>
      <c r="AI229" s="644" t="s">
        <v>305</v>
      </c>
      <c r="AJ229" s="645"/>
      <c r="AK229" s="366"/>
    </row>
    <row r="230" spans="2:37" ht="15.75" x14ac:dyDescent="0.25">
      <c r="B230" s="20"/>
      <c r="C230" s="214">
        <v>1</v>
      </c>
      <c r="D230" s="309"/>
      <c r="E230" s="309"/>
      <c r="F230" s="309"/>
      <c r="G230" s="309"/>
      <c r="H230" s="309"/>
      <c r="I230" s="309"/>
      <c r="J230" s="309"/>
      <c r="K230" s="309"/>
      <c r="L230" s="309"/>
      <c r="M230" s="309"/>
      <c r="N230" s="309"/>
      <c r="O230" s="309"/>
      <c r="P230" s="309"/>
      <c r="Q230" s="309"/>
      <c r="R230" s="309"/>
      <c r="S230" s="309"/>
      <c r="T230" s="309"/>
      <c r="U230" s="309"/>
      <c r="V230" s="309"/>
      <c r="W230" s="309"/>
      <c r="X230" s="309"/>
      <c r="Y230" s="309"/>
      <c r="Z230" s="309"/>
      <c r="AA230" s="309"/>
      <c r="AB230" s="309"/>
      <c r="AC230" s="309"/>
      <c r="AD230" s="309"/>
      <c r="AE230" s="309"/>
      <c r="AF230" s="309"/>
      <c r="AG230" s="309"/>
      <c r="AH230" s="15"/>
      <c r="AI230" s="650" t="str">
        <f>IFERROR(AVERAGE(D230:AG230),"")</f>
        <v/>
      </c>
      <c r="AJ230" s="651"/>
      <c r="AK230" s="366"/>
    </row>
    <row r="231" spans="2:37" ht="15.75" x14ac:dyDescent="0.25">
      <c r="B231" s="20"/>
      <c r="C231" s="214">
        <v>2</v>
      </c>
      <c r="D231" s="309"/>
      <c r="E231" s="309"/>
      <c r="F231" s="309"/>
      <c r="G231" s="309"/>
      <c r="H231" s="309"/>
      <c r="I231" s="309"/>
      <c r="J231" s="309"/>
      <c r="K231" s="309"/>
      <c r="L231" s="309"/>
      <c r="M231" s="309"/>
      <c r="N231" s="309"/>
      <c r="O231" s="309"/>
      <c r="P231" s="309"/>
      <c r="Q231" s="309"/>
      <c r="R231" s="309"/>
      <c r="S231" s="309"/>
      <c r="T231" s="309"/>
      <c r="U231" s="309"/>
      <c r="V231" s="309"/>
      <c r="W231" s="309"/>
      <c r="X231" s="309"/>
      <c r="Y231" s="309"/>
      <c r="Z231" s="309"/>
      <c r="AA231" s="309"/>
      <c r="AB231" s="309"/>
      <c r="AC231" s="309"/>
      <c r="AD231" s="309"/>
      <c r="AE231" s="309"/>
      <c r="AF231" s="309"/>
      <c r="AG231" s="309"/>
      <c r="AH231" s="15"/>
      <c r="AI231" s="646" t="str">
        <f>IFERROR(AVERAGE(D231:AG231),"")</f>
        <v/>
      </c>
      <c r="AJ231" s="647"/>
      <c r="AK231" s="366"/>
    </row>
    <row r="232" spans="2:37" ht="15.75" x14ac:dyDescent="0.25">
      <c r="B232" s="20"/>
      <c r="C232" s="214">
        <v>3</v>
      </c>
      <c r="D232" s="309"/>
      <c r="E232" s="309"/>
      <c r="F232" s="309"/>
      <c r="G232" s="309"/>
      <c r="H232" s="309"/>
      <c r="I232" s="309"/>
      <c r="J232" s="309"/>
      <c r="K232" s="309"/>
      <c r="L232" s="309"/>
      <c r="M232" s="309"/>
      <c r="N232" s="309"/>
      <c r="O232" s="309"/>
      <c r="P232" s="309"/>
      <c r="Q232" s="309"/>
      <c r="R232" s="309"/>
      <c r="S232" s="309"/>
      <c r="T232" s="309"/>
      <c r="U232" s="309"/>
      <c r="V232" s="309"/>
      <c r="W232" s="309"/>
      <c r="X232" s="309"/>
      <c r="Y232" s="309"/>
      <c r="Z232" s="309"/>
      <c r="AA232" s="309"/>
      <c r="AB232" s="309"/>
      <c r="AC232" s="309"/>
      <c r="AD232" s="309"/>
      <c r="AE232" s="309"/>
      <c r="AF232" s="309"/>
      <c r="AG232" s="309"/>
      <c r="AH232" s="15"/>
      <c r="AI232" s="646" t="str">
        <f>IFERROR(AVERAGE(D232:AG232),"")</f>
        <v/>
      </c>
      <c r="AJ232" s="647"/>
      <c r="AK232" s="366"/>
    </row>
    <row r="233" spans="2:37" ht="15.75" x14ac:dyDescent="0.25">
      <c r="B233" s="20"/>
      <c r="C233" s="214">
        <v>4</v>
      </c>
      <c r="D233" s="309"/>
      <c r="E233" s="309"/>
      <c r="F233" s="309"/>
      <c r="G233" s="309"/>
      <c r="H233" s="309"/>
      <c r="I233" s="309"/>
      <c r="J233" s="309"/>
      <c r="K233" s="309"/>
      <c r="L233" s="309"/>
      <c r="M233" s="309"/>
      <c r="N233" s="309"/>
      <c r="O233" s="309"/>
      <c r="P233" s="309"/>
      <c r="Q233" s="309"/>
      <c r="R233" s="309"/>
      <c r="S233" s="309"/>
      <c r="T233" s="309"/>
      <c r="U233" s="309"/>
      <c r="V233" s="309"/>
      <c r="W233" s="309"/>
      <c r="X233" s="309"/>
      <c r="Y233" s="309"/>
      <c r="Z233" s="309"/>
      <c r="AA233" s="309"/>
      <c r="AB233" s="309"/>
      <c r="AC233" s="309"/>
      <c r="AD233" s="309"/>
      <c r="AE233" s="309"/>
      <c r="AF233" s="309"/>
      <c r="AG233" s="309"/>
      <c r="AH233" s="15"/>
      <c r="AI233" s="646" t="str">
        <f t="shared" ref="AI233:AI253" si="118">IFERROR(AVERAGE(D233:AG233),"")</f>
        <v/>
      </c>
      <c r="AJ233" s="647"/>
      <c r="AK233" s="366"/>
    </row>
    <row r="234" spans="2:37" ht="15.75" x14ac:dyDescent="0.25">
      <c r="B234" s="20"/>
      <c r="C234" s="214">
        <v>5</v>
      </c>
      <c r="D234" s="309"/>
      <c r="E234" s="309"/>
      <c r="F234" s="309"/>
      <c r="G234" s="309"/>
      <c r="H234" s="309"/>
      <c r="I234" s="309"/>
      <c r="J234" s="309"/>
      <c r="K234" s="309"/>
      <c r="L234" s="309"/>
      <c r="M234" s="309"/>
      <c r="N234" s="309"/>
      <c r="O234" s="309"/>
      <c r="P234" s="309"/>
      <c r="Q234" s="309"/>
      <c r="R234" s="309"/>
      <c r="S234" s="309"/>
      <c r="T234" s="309"/>
      <c r="U234" s="309"/>
      <c r="V234" s="309"/>
      <c r="W234" s="309"/>
      <c r="X234" s="309"/>
      <c r="Y234" s="309"/>
      <c r="Z234" s="309"/>
      <c r="AA234" s="309"/>
      <c r="AB234" s="309"/>
      <c r="AC234" s="309"/>
      <c r="AD234" s="309"/>
      <c r="AE234" s="309"/>
      <c r="AF234" s="309"/>
      <c r="AG234" s="309"/>
      <c r="AH234" s="15"/>
      <c r="AI234" s="646" t="str">
        <f t="shared" si="118"/>
        <v/>
      </c>
      <c r="AJ234" s="647"/>
      <c r="AK234" s="366"/>
    </row>
    <row r="235" spans="2:37" ht="15.75" x14ac:dyDescent="0.25">
      <c r="B235" s="20"/>
      <c r="C235" s="214">
        <v>6</v>
      </c>
      <c r="D235" s="309"/>
      <c r="E235" s="309"/>
      <c r="F235" s="309"/>
      <c r="G235" s="309"/>
      <c r="H235" s="309"/>
      <c r="I235" s="309"/>
      <c r="J235" s="309"/>
      <c r="K235" s="309"/>
      <c r="L235" s="309"/>
      <c r="M235" s="309"/>
      <c r="N235" s="309"/>
      <c r="O235" s="309"/>
      <c r="P235" s="309"/>
      <c r="Q235" s="309"/>
      <c r="R235" s="309"/>
      <c r="S235" s="309"/>
      <c r="T235" s="309"/>
      <c r="U235" s="309"/>
      <c r="V235" s="309"/>
      <c r="W235" s="309"/>
      <c r="X235" s="309"/>
      <c r="Y235" s="309"/>
      <c r="Z235" s="309"/>
      <c r="AA235" s="309"/>
      <c r="AB235" s="309"/>
      <c r="AC235" s="309"/>
      <c r="AD235" s="309"/>
      <c r="AE235" s="309"/>
      <c r="AF235" s="309"/>
      <c r="AG235" s="309"/>
      <c r="AH235" s="15"/>
      <c r="AI235" s="646" t="str">
        <f t="shared" si="118"/>
        <v/>
      </c>
      <c r="AJ235" s="647"/>
      <c r="AK235" s="366"/>
    </row>
    <row r="236" spans="2:37" ht="15.75" x14ac:dyDescent="0.25">
      <c r="B236" s="20"/>
      <c r="C236" s="214">
        <v>7</v>
      </c>
      <c r="D236" s="309"/>
      <c r="E236" s="309"/>
      <c r="F236" s="309"/>
      <c r="G236" s="309"/>
      <c r="H236" s="309"/>
      <c r="I236" s="309"/>
      <c r="J236" s="309"/>
      <c r="K236" s="309"/>
      <c r="L236" s="309"/>
      <c r="M236" s="309"/>
      <c r="N236" s="309"/>
      <c r="O236" s="309"/>
      <c r="P236" s="309"/>
      <c r="Q236" s="309"/>
      <c r="R236" s="309"/>
      <c r="S236" s="309"/>
      <c r="T236" s="309"/>
      <c r="U236" s="309"/>
      <c r="V236" s="309"/>
      <c r="W236" s="309"/>
      <c r="X236" s="309"/>
      <c r="Y236" s="309"/>
      <c r="Z236" s="309"/>
      <c r="AA236" s="309"/>
      <c r="AB236" s="309"/>
      <c r="AC236" s="309"/>
      <c r="AD236" s="309"/>
      <c r="AE236" s="309"/>
      <c r="AF236" s="309"/>
      <c r="AG236" s="309"/>
      <c r="AH236" s="15"/>
      <c r="AI236" s="646" t="str">
        <f t="shared" si="118"/>
        <v/>
      </c>
      <c r="AJ236" s="647"/>
      <c r="AK236" s="366"/>
    </row>
    <row r="237" spans="2:37" ht="15.75" x14ac:dyDescent="0.25">
      <c r="B237" s="20"/>
      <c r="C237" s="214">
        <v>8</v>
      </c>
      <c r="D237" s="309"/>
      <c r="E237" s="309"/>
      <c r="F237" s="309"/>
      <c r="G237" s="309"/>
      <c r="H237" s="309"/>
      <c r="I237" s="309"/>
      <c r="J237" s="309"/>
      <c r="K237" s="309"/>
      <c r="L237" s="309"/>
      <c r="M237" s="309"/>
      <c r="N237" s="309"/>
      <c r="O237" s="309"/>
      <c r="P237" s="309"/>
      <c r="Q237" s="309"/>
      <c r="R237" s="309"/>
      <c r="S237" s="309"/>
      <c r="T237" s="309"/>
      <c r="U237" s="309"/>
      <c r="V237" s="309"/>
      <c r="W237" s="309"/>
      <c r="X237" s="309"/>
      <c r="Y237" s="309"/>
      <c r="Z237" s="309"/>
      <c r="AA237" s="309"/>
      <c r="AB237" s="309"/>
      <c r="AC237" s="309"/>
      <c r="AD237" s="309"/>
      <c r="AE237" s="309"/>
      <c r="AF237" s="309"/>
      <c r="AG237" s="309"/>
      <c r="AH237" s="15"/>
      <c r="AI237" s="646" t="str">
        <f t="shared" si="118"/>
        <v/>
      </c>
      <c r="AJ237" s="647"/>
      <c r="AK237" s="366"/>
    </row>
    <row r="238" spans="2:37" ht="15.75" x14ac:dyDescent="0.25">
      <c r="B238" s="20"/>
      <c r="C238" s="214">
        <v>9</v>
      </c>
      <c r="D238" s="309"/>
      <c r="E238" s="309"/>
      <c r="F238" s="309"/>
      <c r="G238" s="309"/>
      <c r="H238" s="309"/>
      <c r="I238" s="309"/>
      <c r="J238" s="309"/>
      <c r="K238" s="309"/>
      <c r="L238" s="309"/>
      <c r="M238" s="309"/>
      <c r="N238" s="309"/>
      <c r="O238" s="309"/>
      <c r="P238" s="309"/>
      <c r="Q238" s="309"/>
      <c r="R238" s="309"/>
      <c r="S238" s="309"/>
      <c r="T238" s="309"/>
      <c r="U238" s="309"/>
      <c r="V238" s="309"/>
      <c r="W238" s="309"/>
      <c r="X238" s="309"/>
      <c r="Y238" s="309"/>
      <c r="Z238" s="309"/>
      <c r="AA238" s="309"/>
      <c r="AB238" s="309"/>
      <c r="AC238" s="309"/>
      <c r="AD238" s="309"/>
      <c r="AE238" s="309"/>
      <c r="AF238" s="309"/>
      <c r="AG238" s="309"/>
      <c r="AH238" s="15"/>
      <c r="AI238" s="646" t="str">
        <f t="shared" si="118"/>
        <v/>
      </c>
      <c r="AJ238" s="647"/>
      <c r="AK238" s="366"/>
    </row>
    <row r="239" spans="2:37" ht="15.75" x14ac:dyDescent="0.25">
      <c r="B239" s="20"/>
      <c r="C239" s="346">
        <v>10</v>
      </c>
      <c r="D239" s="309"/>
      <c r="E239" s="309"/>
      <c r="F239" s="309"/>
      <c r="G239" s="309"/>
      <c r="H239" s="309"/>
      <c r="I239" s="309"/>
      <c r="J239" s="309"/>
      <c r="K239" s="309"/>
      <c r="L239" s="309"/>
      <c r="M239" s="309"/>
      <c r="N239" s="309"/>
      <c r="O239" s="309"/>
      <c r="P239" s="309"/>
      <c r="Q239" s="309"/>
      <c r="R239" s="309"/>
      <c r="S239" s="309"/>
      <c r="T239" s="309"/>
      <c r="U239" s="309"/>
      <c r="V239" s="309"/>
      <c r="W239" s="309"/>
      <c r="X239" s="309"/>
      <c r="Y239" s="309"/>
      <c r="Z239" s="309"/>
      <c r="AA239" s="309"/>
      <c r="AB239" s="309"/>
      <c r="AC239" s="309"/>
      <c r="AD239" s="309"/>
      <c r="AE239" s="309"/>
      <c r="AF239" s="309"/>
      <c r="AG239" s="309"/>
      <c r="AH239" s="15"/>
      <c r="AI239" s="646" t="str">
        <f t="shared" si="118"/>
        <v/>
      </c>
      <c r="AJ239" s="647"/>
      <c r="AK239" s="366"/>
    </row>
    <row r="240" spans="2:37" ht="15.75" x14ac:dyDescent="0.25">
      <c r="B240" s="20"/>
      <c r="C240" s="346">
        <v>11</v>
      </c>
      <c r="D240" s="309"/>
      <c r="E240" s="309"/>
      <c r="F240" s="309"/>
      <c r="G240" s="309"/>
      <c r="H240" s="309"/>
      <c r="I240" s="309"/>
      <c r="J240" s="309"/>
      <c r="K240" s="309"/>
      <c r="L240" s="309"/>
      <c r="M240" s="309"/>
      <c r="N240" s="309"/>
      <c r="O240" s="309"/>
      <c r="P240" s="309"/>
      <c r="Q240" s="309"/>
      <c r="R240" s="309"/>
      <c r="S240" s="309"/>
      <c r="T240" s="309"/>
      <c r="U240" s="309"/>
      <c r="V240" s="309"/>
      <c r="W240" s="309"/>
      <c r="X240" s="309"/>
      <c r="Y240" s="309"/>
      <c r="Z240" s="309"/>
      <c r="AA240" s="309"/>
      <c r="AB240" s="309"/>
      <c r="AC240" s="309"/>
      <c r="AD240" s="309"/>
      <c r="AE240" s="309"/>
      <c r="AF240" s="309"/>
      <c r="AG240" s="309"/>
      <c r="AH240" s="15"/>
      <c r="AI240" s="646" t="str">
        <f t="shared" si="118"/>
        <v/>
      </c>
      <c r="AJ240" s="647"/>
      <c r="AK240" s="366"/>
    </row>
    <row r="241" spans="2:37" ht="15.75" x14ac:dyDescent="0.25">
      <c r="B241" s="20"/>
      <c r="C241" s="346">
        <v>12</v>
      </c>
      <c r="D241" s="309"/>
      <c r="E241" s="309"/>
      <c r="F241" s="309"/>
      <c r="G241" s="309"/>
      <c r="H241" s="309"/>
      <c r="I241" s="309"/>
      <c r="J241" s="309"/>
      <c r="K241" s="309"/>
      <c r="L241" s="309"/>
      <c r="M241" s="309"/>
      <c r="N241" s="309"/>
      <c r="O241" s="309"/>
      <c r="P241" s="309"/>
      <c r="Q241" s="309"/>
      <c r="R241" s="309"/>
      <c r="S241" s="309"/>
      <c r="T241" s="309"/>
      <c r="U241" s="309"/>
      <c r="V241" s="309"/>
      <c r="W241" s="309"/>
      <c r="X241" s="309"/>
      <c r="Y241" s="309"/>
      <c r="Z241" s="309"/>
      <c r="AA241" s="309"/>
      <c r="AB241" s="309"/>
      <c r="AC241" s="309"/>
      <c r="AD241" s="309"/>
      <c r="AE241" s="309"/>
      <c r="AF241" s="309"/>
      <c r="AG241" s="309"/>
      <c r="AH241" s="15"/>
      <c r="AI241" s="646" t="str">
        <f t="shared" si="118"/>
        <v/>
      </c>
      <c r="AJ241" s="647"/>
      <c r="AK241" s="366"/>
    </row>
    <row r="242" spans="2:37" ht="15.75" x14ac:dyDescent="0.25">
      <c r="B242" s="20"/>
      <c r="C242" s="346">
        <v>13</v>
      </c>
      <c r="D242" s="309"/>
      <c r="E242" s="309"/>
      <c r="F242" s="309"/>
      <c r="G242" s="309"/>
      <c r="H242" s="309"/>
      <c r="I242" s="309"/>
      <c r="J242" s="309"/>
      <c r="K242" s="309"/>
      <c r="L242" s="309"/>
      <c r="M242" s="309"/>
      <c r="N242" s="309"/>
      <c r="O242" s="309"/>
      <c r="P242" s="309"/>
      <c r="Q242" s="309"/>
      <c r="R242" s="309"/>
      <c r="S242" s="309"/>
      <c r="T242" s="309"/>
      <c r="U242" s="309"/>
      <c r="V242" s="309"/>
      <c r="W242" s="309"/>
      <c r="X242" s="309"/>
      <c r="Y242" s="309"/>
      <c r="Z242" s="309"/>
      <c r="AA242" s="309"/>
      <c r="AB242" s="309"/>
      <c r="AC242" s="309"/>
      <c r="AD242" s="309"/>
      <c r="AE242" s="309"/>
      <c r="AF242" s="309"/>
      <c r="AG242" s="309"/>
      <c r="AH242" s="15"/>
      <c r="AI242" s="646" t="str">
        <f t="shared" si="118"/>
        <v/>
      </c>
      <c r="AJ242" s="647"/>
      <c r="AK242" s="366"/>
    </row>
    <row r="243" spans="2:37" ht="15.75" x14ac:dyDescent="0.25">
      <c r="B243" s="20"/>
      <c r="C243" s="346">
        <v>14</v>
      </c>
      <c r="D243" s="309"/>
      <c r="E243" s="309"/>
      <c r="F243" s="309"/>
      <c r="G243" s="309"/>
      <c r="H243" s="309"/>
      <c r="I243" s="309"/>
      <c r="J243" s="309"/>
      <c r="K243" s="309"/>
      <c r="L243" s="309"/>
      <c r="M243" s="309"/>
      <c r="N243" s="309"/>
      <c r="O243" s="309"/>
      <c r="P243" s="309"/>
      <c r="Q243" s="309"/>
      <c r="R243" s="309"/>
      <c r="S243" s="309"/>
      <c r="T243" s="309"/>
      <c r="U243" s="309"/>
      <c r="V243" s="309"/>
      <c r="W243" s="309"/>
      <c r="X243" s="309"/>
      <c r="Y243" s="309"/>
      <c r="Z243" s="309"/>
      <c r="AA243" s="309"/>
      <c r="AB243" s="309"/>
      <c r="AC243" s="309"/>
      <c r="AD243" s="309"/>
      <c r="AE243" s="309"/>
      <c r="AF243" s="309"/>
      <c r="AG243" s="309"/>
      <c r="AH243" s="15"/>
      <c r="AI243" s="646" t="str">
        <f t="shared" si="118"/>
        <v/>
      </c>
      <c r="AJ243" s="647"/>
      <c r="AK243" s="366"/>
    </row>
    <row r="244" spans="2:37" ht="15.75" x14ac:dyDescent="0.25">
      <c r="B244" s="20"/>
      <c r="C244" s="346">
        <v>15</v>
      </c>
      <c r="D244" s="309"/>
      <c r="E244" s="309"/>
      <c r="F244" s="309"/>
      <c r="G244" s="309"/>
      <c r="H244" s="309"/>
      <c r="I244" s="309"/>
      <c r="J244" s="309"/>
      <c r="K244" s="309"/>
      <c r="L244" s="309"/>
      <c r="M244" s="309"/>
      <c r="N244" s="309"/>
      <c r="O244" s="309"/>
      <c r="P244" s="309"/>
      <c r="Q244" s="309"/>
      <c r="R244" s="309"/>
      <c r="S244" s="309"/>
      <c r="T244" s="309"/>
      <c r="U244" s="309"/>
      <c r="V244" s="309"/>
      <c r="W244" s="309"/>
      <c r="X244" s="309"/>
      <c r="Y244" s="309"/>
      <c r="Z244" s="309"/>
      <c r="AA244" s="309"/>
      <c r="AB244" s="309"/>
      <c r="AC244" s="309"/>
      <c r="AD244" s="309"/>
      <c r="AE244" s="309"/>
      <c r="AF244" s="309"/>
      <c r="AG244" s="309"/>
      <c r="AH244" s="15"/>
      <c r="AI244" s="646" t="str">
        <f t="shared" si="118"/>
        <v/>
      </c>
      <c r="AJ244" s="647"/>
      <c r="AK244" s="366"/>
    </row>
    <row r="245" spans="2:37" ht="15.75" x14ac:dyDescent="0.25">
      <c r="B245" s="20"/>
      <c r="C245" s="346">
        <v>16</v>
      </c>
      <c r="D245" s="309"/>
      <c r="E245" s="309"/>
      <c r="F245" s="309"/>
      <c r="G245" s="309"/>
      <c r="H245" s="309"/>
      <c r="I245" s="309"/>
      <c r="J245" s="309"/>
      <c r="K245" s="309"/>
      <c r="L245" s="309"/>
      <c r="M245" s="309"/>
      <c r="N245" s="309"/>
      <c r="O245" s="309"/>
      <c r="P245" s="309"/>
      <c r="Q245" s="309"/>
      <c r="R245" s="309"/>
      <c r="S245" s="309"/>
      <c r="T245" s="309"/>
      <c r="U245" s="309"/>
      <c r="V245" s="309"/>
      <c r="W245" s="309"/>
      <c r="X245" s="309"/>
      <c r="Y245" s="309"/>
      <c r="Z245" s="309"/>
      <c r="AA245" s="309"/>
      <c r="AB245" s="309"/>
      <c r="AC245" s="309"/>
      <c r="AD245" s="309"/>
      <c r="AE245" s="309"/>
      <c r="AF245" s="309"/>
      <c r="AG245" s="309"/>
      <c r="AH245" s="15"/>
      <c r="AI245" s="646" t="str">
        <f t="shared" si="118"/>
        <v/>
      </c>
      <c r="AJ245" s="647"/>
      <c r="AK245" s="366"/>
    </row>
    <row r="246" spans="2:37" ht="15.75" x14ac:dyDescent="0.25">
      <c r="B246" s="20"/>
      <c r="C246" s="346">
        <v>17</v>
      </c>
      <c r="D246" s="309"/>
      <c r="E246" s="309"/>
      <c r="F246" s="309"/>
      <c r="G246" s="309"/>
      <c r="H246" s="309"/>
      <c r="I246" s="309"/>
      <c r="J246" s="309"/>
      <c r="K246" s="309"/>
      <c r="L246" s="309"/>
      <c r="M246" s="309"/>
      <c r="N246" s="309"/>
      <c r="O246" s="309"/>
      <c r="P246" s="309"/>
      <c r="Q246" s="309"/>
      <c r="R246" s="309"/>
      <c r="S246" s="309"/>
      <c r="T246" s="309"/>
      <c r="U246" s="309"/>
      <c r="V246" s="309"/>
      <c r="W246" s="309"/>
      <c r="X246" s="309"/>
      <c r="Y246" s="309"/>
      <c r="Z246" s="309"/>
      <c r="AA246" s="309"/>
      <c r="AB246" s="309"/>
      <c r="AC246" s="309"/>
      <c r="AD246" s="309"/>
      <c r="AE246" s="309"/>
      <c r="AF246" s="309"/>
      <c r="AG246" s="309"/>
      <c r="AH246" s="15"/>
      <c r="AI246" s="646" t="str">
        <f t="shared" si="118"/>
        <v/>
      </c>
      <c r="AJ246" s="647"/>
      <c r="AK246" s="366"/>
    </row>
    <row r="247" spans="2:37" ht="15.75" x14ac:dyDescent="0.25">
      <c r="B247" s="20"/>
      <c r="C247" s="346">
        <v>18</v>
      </c>
      <c r="D247" s="309"/>
      <c r="E247" s="309"/>
      <c r="F247" s="309"/>
      <c r="G247" s="309"/>
      <c r="H247" s="309"/>
      <c r="I247" s="309"/>
      <c r="J247" s="309"/>
      <c r="K247" s="309"/>
      <c r="L247" s="309"/>
      <c r="M247" s="309"/>
      <c r="N247" s="309"/>
      <c r="O247" s="309"/>
      <c r="P247" s="309"/>
      <c r="Q247" s="309"/>
      <c r="R247" s="309"/>
      <c r="S247" s="309"/>
      <c r="T247" s="309"/>
      <c r="U247" s="309"/>
      <c r="V247" s="309"/>
      <c r="W247" s="309"/>
      <c r="X247" s="309"/>
      <c r="Y247" s="309"/>
      <c r="Z247" s="309"/>
      <c r="AA247" s="309"/>
      <c r="AB247" s="309"/>
      <c r="AC247" s="309"/>
      <c r="AD247" s="309"/>
      <c r="AE247" s="309"/>
      <c r="AF247" s="309"/>
      <c r="AG247" s="309"/>
      <c r="AH247" s="15"/>
      <c r="AI247" s="646" t="str">
        <f t="shared" si="118"/>
        <v/>
      </c>
      <c r="AJ247" s="647"/>
      <c r="AK247" s="366"/>
    </row>
    <row r="248" spans="2:37" ht="15.75" x14ac:dyDescent="0.25">
      <c r="B248" s="20"/>
      <c r="C248" s="346">
        <v>19</v>
      </c>
      <c r="D248" s="309"/>
      <c r="E248" s="309"/>
      <c r="F248" s="309"/>
      <c r="G248" s="309"/>
      <c r="H248" s="309"/>
      <c r="I248" s="309"/>
      <c r="J248" s="309"/>
      <c r="K248" s="309"/>
      <c r="L248" s="309"/>
      <c r="M248" s="309"/>
      <c r="N248" s="309"/>
      <c r="O248" s="309"/>
      <c r="P248" s="309"/>
      <c r="Q248" s="309"/>
      <c r="R248" s="309"/>
      <c r="S248" s="309"/>
      <c r="T248" s="309"/>
      <c r="U248" s="309"/>
      <c r="V248" s="309"/>
      <c r="W248" s="309"/>
      <c r="X248" s="309"/>
      <c r="Y248" s="309"/>
      <c r="Z248" s="309"/>
      <c r="AA248" s="309"/>
      <c r="AB248" s="309"/>
      <c r="AC248" s="309"/>
      <c r="AD248" s="309"/>
      <c r="AE248" s="309"/>
      <c r="AF248" s="309"/>
      <c r="AG248" s="309"/>
      <c r="AH248" s="15"/>
      <c r="AI248" s="646" t="str">
        <f t="shared" si="118"/>
        <v/>
      </c>
      <c r="AJ248" s="647"/>
      <c r="AK248" s="366"/>
    </row>
    <row r="249" spans="2:37" ht="15.75" x14ac:dyDescent="0.25">
      <c r="B249" s="20"/>
      <c r="C249" s="346">
        <v>20</v>
      </c>
      <c r="D249" s="309"/>
      <c r="E249" s="309"/>
      <c r="F249" s="309"/>
      <c r="G249" s="309"/>
      <c r="H249" s="309"/>
      <c r="I249" s="309"/>
      <c r="J249" s="309"/>
      <c r="K249" s="309"/>
      <c r="L249" s="309"/>
      <c r="M249" s="309"/>
      <c r="N249" s="309"/>
      <c r="O249" s="309"/>
      <c r="P249" s="309"/>
      <c r="Q249" s="309"/>
      <c r="R249" s="309"/>
      <c r="S249" s="309"/>
      <c r="T249" s="309"/>
      <c r="U249" s="309"/>
      <c r="V249" s="309"/>
      <c r="W249" s="309"/>
      <c r="X249" s="309"/>
      <c r="Y249" s="309"/>
      <c r="Z249" s="309"/>
      <c r="AA249" s="309"/>
      <c r="AB249" s="309"/>
      <c r="AC249" s="309"/>
      <c r="AD249" s="309"/>
      <c r="AE249" s="309"/>
      <c r="AF249" s="309"/>
      <c r="AG249" s="309"/>
      <c r="AH249" s="15"/>
      <c r="AI249" s="646" t="str">
        <f t="shared" si="118"/>
        <v/>
      </c>
      <c r="AJ249" s="647"/>
      <c r="AK249" s="366"/>
    </row>
    <row r="250" spans="2:37" ht="15.75" x14ac:dyDescent="0.25">
      <c r="B250" s="20"/>
      <c r="C250" s="346">
        <v>21</v>
      </c>
      <c r="D250" s="309"/>
      <c r="E250" s="309"/>
      <c r="F250" s="309"/>
      <c r="G250" s="309"/>
      <c r="H250" s="309"/>
      <c r="I250" s="309"/>
      <c r="J250" s="309"/>
      <c r="K250" s="309"/>
      <c r="L250" s="309"/>
      <c r="M250" s="309"/>
      <c r="N250" s="309"/>
      <c r="O250" s="309"/>
      <c r="P250" s="309"/>
      <c r="Q250" s="309"/>
      <c r="R250" s="309"/>
      <c r="S250" s="309"/>
      <c r="T250" s="309"/>
      <c r="U250" s="309"/>
      <c r="V250" s="309"/>
      <c r="W250" s="309"/>
      <c r="X250" s="309"/>
      <c r="Y250" s="309"/>
      <c r="Z250" s="309"/>
      <c r="AA250" s="309"/>
      <c r="AB250" s="309"/>
      <c r="AC250" s="309"/>
      <c r="AD250" s="309"/>
      <c r="AE250" s="309"/>
      <c r="AF250" s="309"/>
      <c r="AG250" s="309"/>
      <c r="AH250" s="15"/>
      <c r="AI250" s="646" t="str">
        <f t="shared" si="118"/>
        <v/>
      </c>
      <c r="AJ250" s="647"/>
      <c r="AK250" s="366"/>
    </row>
    <row r="251" spans="2:37" ht="15.75" x14ac:dyDescent="0.25">
      <c r="B251" s="20"/>
      <c r="C251" s="346">
        <v>22</v>
      </c>
      <c r="D251" s="309"/>
      <c r="E251" s="309"/>
      <c r="F251" s="309"/>
      <c r="G251" s="309"/>
      <c r="H251" s="309"/>
      <c r="I251" s="309"/>
      <c r="J251" s="309"/>
      <c r="K251" s="309"/>
      <c r="L251" s="309"/>
      <c r="M251" s="309"/>
      <c r="N251" s="309"/>
      <c r="O251" s="309"/>
      <c r="P251" s="309"/>
      <c r="Q251" s="309"/>
      <c r="R251" s="309"/>
      <c r="S251" s="309"/>
      <c r="T251" s="309"/>
      <c r="U251" s="309"/>
      <c r="V251" s="309"/>
      <c r="W251" s="309"/>
      <c r="X251" s="309"/>
      <c r="Y251" s="309"/>
      <c r="Z251" s="309"/>
      <c r="AA251" s="309"/>
      <c r="AB251" s="309"/>
      <c r="AC251" s="309"/>
      <c r="AD251" s="309"/>
      <c r="AE251" s="309"/>
      <c r="AF251" s="309"/>
      <c r="AG251" s="309"/>
      <c r="AH251" s="15"/>
      <c r="AI251" s="646" t="str">
        <f t="shared" si="118"/>
        <v/>
      </c>
      <c r="AJ251" s="647"/>
      <c r="AK251" s="366"/>
    </row>
    <row r="252" spans="2:37" ht="15.75" x14ac:dyDescent="0.25">
      <c r="B252" s="20"/>
      <c r="C252" s="346">
        <v>23</v>
      </c>
      <c r="D252" s="309"/>
      <c r="E252" s="309"/>
      <c r="F252" s="309"/>
      <c r="G252" s="309"/>
      <c r="H252" s="309"/>
      <c r="I252" s="309"/>
      <c r="J252" s="309"/>
      <c r="K252" s="309"/>
      <c r="L252" s="309"/>
      <c r="M252" s="309"/>
      <c r="N252" s="309"/>
      <c r="O252" s="309"/>
      <c r="P252" s="309"/>
      <c r="Q252" s="309"/>
      <c r="R252" s="309"/>
      <c r="S252" s="309"/>
      <c r="T252" s="309"/>
      <c r="U252" s="309"/>
      <c r="V252" s="309"/>
      <c r="W252" s="309"/>
      <c r="X252" s="309"/>
      <c r="Y252" s="309"/>
      <c r="Z252" s="309"/>
      <c r="AA252" s="309"/>
      <c r="AB252" s="309"/>
      <c r="AC252" s="309"/>
      <c r="AD252" s="309"/>
      <c r="AE252" s="309"/>
      <c r="AF252" s="309"/>
      <c r="AG252" s="309"/>
      <c r="AH252" s="15"/>
      <c r="AI252" s="646" t="str">
        <f t="shared" si="118"/>
        <v/>
      </c>
      <c r="AJ252" s="647"/>
      <c r="AK252" s="366"/>
    </row>
    <row r="253" spans="2:37" ht="15.75" x14ac:dyDescent="0.25">
      <c r="B253" s="20"/>
      <c r="C253" s="347">
        <v>24</v>
      </c>
      <c r="D253" s="310"/>
      <c r="E253" s="310"/>
      <c r="F253" s="310"/>
      <c r="G253" s="310"/>
      <c r="H253" s="310"/>
      <c r="I253" s="310"/>
      <c r="J253" s="310"/>
      <c r="K253" s="310"/>
      <c r="L253" s="310"/>
      <c r="M253" s="310"/>
      <c r="N253" s="310"/>
      <c r="O253" s="310"/>
      <c r="P253" s="310"/>
      <c r="Q253" s="310"/>
      <c r="R253" s="310"/>
      <c r="S253" s="310"/>
      <c r="T253" s="310"/>
      <c r="U253" s="310"/>
      <c r="V253" s="310"/>
      <c r="W253" s="310"/>
      <c r="X253" s="310"/>
      <c r="Y253" s="310"/>
      <c r="Z253" s="310"/>
      <c r="AA253" s="310"/>
      <c r="AB253" s="310"/>
      <c r="AC253" s="310"/>
      <c r="AD253" s="310"/>
      <c r="AE253" s="310"/>
      <c r="AF253" s="310"/>
      <c r="AG253" s="310"/>
      <c r="AH253" s="15"/>
      <c r="AI253" s="648" t="str">
        <f t="shared" si="118"/>
        <v/>
      </c>
      <c r="AJ253" s="649"/>
      <c r="AK253" s="366"/>
    </row>
    <row r="254" spans="2:37" ht="15.75" x14ac:dyDescent="0.25">
      <c r="B254" s="20"/>
      <c r="C254" s="236"/>
      <c r="D254" s="15"/>
      <c r="E254" s="15"/>
      <c r="F254" s="15"/>
      <c r="G254" s="15"/>
      <c r="H254" s="15"/>
      <c r="I254" s="15"/>
      <c r="J254" s="15"/>
      <c r="K254" s="15"/>
      <c r="L254" s="15"/>
      <c r="M254" s="15"/>
      <c r="N254" s="15"/>
      <c r="O254" s="15"/>
      <c r="P254" s="15"/>
      <c r="Q254" s="15"/>
      <c r="R254" s="15"/>
      <c r="S254" s="15"/>
      <c r="T254" s="17"/>
      <c r="U254" s="17"/>
      <c r="V254" s="17"/>
      <c r="W254" s="17"/>
      <c r="X254" s="17"/>
      <c r="Y254" s="17"/>
      <c r="Z254" s="17"/>
      <c r="AA254" s="17"/>
      <c r="AB254" s="17"/>
      <c r="AC254" s="17"/>
      <c r="AD254" s="17"/>
      <c r="AE254" s="17"/>
      <c r="AF254" s="17"/>
      <c r="AG254" s="17"/>
      <c r="AH254" s="15"/>
      <c r="AI254" s="17"/>
      <c r="AJ254" s="21"/>
      <c r="AK254" s="366"/>
    </row>
    <row r="255" spans="2:37" ht="16.5" thickBot="1" x14ac:dyDescent="0.3">
      <c r="B255" s="60"/>
      <c r="C255" s="220"/>
      <c r="D255" s="63"/>
      <c r="E255" s="63"/>
      <c r="F255" s="63"/>
      <c r="G255" s="63"/>
      <c r="H255" s="63"/>
      <c r="I255" s="63"/>
      <c r="J255" s="63"/>
      <c r="K255" s="63"/>
      <c r="L255" s="63"/>
      <c r="M255" s="63"/>
      <c r="N255" s="63"/>
      <c r="O255" s="63"/>
      <c r="P255" s="63"/>
      <c r="Q255" s="63"/>
      <c r="R255" s="63"/>
      <c r="S255" s="63"/>
      <c r="T255" s="63"/>
      <c r="U255" s="63"/>
      <c r="V255" s="63"/>
      <c r="W255" s="63"/>
      <c r="X255" s="63"/>
      <c r="Y255" s="63"/>
      <c r="Z255" s="63"/>
      <c r="AA255" s="63"/>
      <c r="AB255" s="63"/>
      <c r="AC255" s="63"/>
      <c r="AD255" s="63"/>
      <c r="AE255" s="63"/>
      <c r="AF255" s="63"/>
      <c r="AG255" s="63"/>
      <c r="AH255" s="63"/>
      <c r="AI255" s="63"/>
      <c r="AJ255" s="64"/>
      <c r="AK255" s="366"/>
    </row>
    <row r="256" spans="2:37" ht="15.75" x14ac:dyDescent="0.25">
      <c r="B256" s="40" t="str">
        <f>"Version " &amp; Version</f>
        <v>Version FINAL 03/31/2017</v>
      </c>
      <c r="C256" s="407"/>
      <c r="D256" s="407"/>
      <c r="E256" s="407"/>
      <c r="F256" s="407"/>
      <c r="G256" s="407"/>
      <c r="H256" s="407"/>
      <c r="I256" s="407"/>
      <c r="J256" s="407"/>
      <c r="K256" s="407"/>
      <c r="L256" s="407"/>
      <c r="M256" s="407"/>
      <c r="N256" s="407"/>
      <c r="O256" s="407"/>
      <c r="P256" s="407"/>
      <c r="Q256" s="407"/>
      <c r="R256" s="407"/>
      <c r="S256" s="407"/>
      <c r="T256" s="407"/>
      <c r="U256" s="407"/>
      <c r="V256" s="407"/>
      <c r="W256" s="407"/>
      <c r="X256" s="407"/>
      <c r="Y256" s="407"/>
      <c r="Z256" s="407"/>
      <c r="AA256" s="407"/>
      <c r="AB256" s="407"/>
      <c r="AC256" s="407"/>
      <c r="AD256" s="407"/>
      <c r="AE256" s="407"/>
      <c r="AF256" s="407"/>
      <c r="AG256" s="407"/>
      <c r="AH256" s="407"/>
      <c r="AI256" s="362"/>
      <c r="AJ256" s="363"/>
      <c r="AK256" s="366"/>
    </row>
    <row r="257" spans="2:37" ht="15.75" x14ac:dyDescent="0.25">
      <c r="B257" s="20"/>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c r="AC257" s="15"/>
      <c r="AD257" s="15"/>
      <c r="AE257" s="15"/>
      <c r="AF257" s="15"/>
      <c r="AG257" s="15"/>
      <c r="AH257" s="15"/>
      <c r="AI257" s="17"/>
      <c r="AJ257" s="21"/>
      <c r="AK257" s="366"/>
    </row>
    <row r="258" spans="2:37" ht="15.75" x14ac:dyDescent="0.25">
      <c r="B258" s="487" t="s">
        <v>293</v>
      </c>
      <c r="C258" s="488"/>
      <c r="D258" s="488"/>
      <c r="E258" s="488"/>
      <c r="F258" s="488"/>
      <c r="G258" s="488"/>
      <c r="H258" s="488"/>
      <c r="I258" s="488"/>
      <c r="J258" s="488"/>
      <c r="K258" s="488"/>
      <c r="L258" s="488"/>
      <c r="M258" s="488"/>
      <c r="N258" s="488"/>
      <c r="O258" s="488"/>
      <c r="P258" s="488"/>
      <c r="Q258" s="488"/>
      <c r="R258" s="488"/>
      <c r="S258" s="15"/>
      <c r="T258" s="15"/>
      <c r="U258" s="15"/>
      <c r="V258" s="15"/>
      <c r="W258" s="15"/>
      <c r="X258" s="15"/>
      <c r="Y258" s="15"/>
      <c r="Z258" s="15"/>
      <c r="AA258" s="15"/>
      <c r="AB258" s="15"/>
      <c r="AC258" s="15"/>
      <c r="AD258" s="15"/>
      <c r="AE258" s="15"/>
      <c r="AF258" s="15"/>
      <c r="AG258" s="15"/>
      <c r="AH258" s="15"/>
      <c r="AI258" s="17"/>
      <c r="AJ258" s="21"/>
      <c r="AK258" s="366"/>
    </row>
    <row r="259" spans="2:37" ht="15.75" x14ac:dyDescent="0.25">
      <c r="B259" s="622" t="s">
        <v>281</v>
      </c>
      <c r="C259" s="545"/>
      <c r="D259" s="545"/>
      <c r="E259" s="545"/>
      <c r="F259" s="545"/>
      <c r="G259" s="545"/>
      <c r="H259" s="545"/>
      <c r="I259" s="545"/>
      <c r="J259" s="545"/>
      <c r="K259" s="545"/>
      <c r="L259" s="545"/>
      <c r="M259" s="545"/>
      <c r="N259" s="545"/>
      <c r="O259" s="545"/>
      <c r="P259" s="545"/>
      <c r="Q259" s="545"/>
      <c r="R259" s="545"/>
      <c r="S259" s="15"/>
      <c r="T259" s="15"/>
      <c r="U259" s="15"/>
      <c r="V259" s="15"/>
      <c r="W259" s="15"/>
      <c r="X259" s="15"/>
      <c r="Y259" s="15"/>
      <c r="Z259" s="15"/>
      <c r="AA259" s="15"/>
      <c r="AB259" s="15"/>
      <c r="AC259" s="15"/>
      <c r="AD259" s="15"/>
      <c r="AE259" s="15"/>
      <c r="AF259" s="15"/>
      <c r="AG259" s="15"/>
      <c r="AH259" s="15"/>
      <c r="AI259" s="17"/>
      <c r="AJ259" s="21"/>
      <c r="AK259" s="366"/>
    </row>
    <row r="260" spans="2:37" ht="15.75" x14ac:dyDescent="0.25">
      <c r="B260" s="414"/>
      <c r="C260" s="545">
        <v>2022</v>
      </c>
      <c r="D260" s="545"/>
      <c r="E260" s="545"/>
      <c r="F260" s="545"/>
      <c r="G260" s="545"/>
      <c r="H260" s="545"/>
      <c r="I260" s="545"/>
      <c r="J260" s="545"/>
      <c r="K260" s="545"/>
      <c r="L260" s="545"/>
      <c r="M260" s="545"/>
      <c r="N260" s="545"/>
      <c r="O260" s="545"/>
      <c r="P260" s="545"/>
      <c r="Q260" s="545"/>
      <c r="R260" s="331"/>
      <c r="S260" s="15"/>
      <c r="T260" s="15"/>
      <c r="U260" s="15"/>
      <c r="V260" s="15"/>
      <c r="W260" s="15"/>
      <c r="X260" s="15"/>
      <c r="Y260" s="15"/>
      <c r="Z260" s="15"/>
      <c r="AA260" s="15"/>
      <c r="AB260" s="15"/>
      <c r="AC260" s="15"/>
      <c r="AD260" s="15"/>
      <c r="AE260" s="15"/>
      <c r="AF260" s="15"/>
      <c r="AG260" s="15"/>
      <c r="AH260" s="15"/>
      <c r="AI260" s="17"/>
      <c r="AJ260" s="21"/>
      <c r="AK260" s="366"/>
    </row>
    <row r="261" spans="2:37" ht="15.75" x14ac:dyDescent="0.25">
      <c r="B261" s="20"/>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c r="AC261" s="15"/>
      <c r="AD261" s="15"/>
      <c r="AE261" s="15"/>
      <c r="AF261" s="15"/>
      <c r="AG261" s="15"/>
      <c r="AH261" s="15"/>
      <c r="AI261" s="17"/>
      <c r="AJ261" s="21"/>
      <c r="AK261" s="366"/>
    </row>
    <row r="262" spans="2:37" ht="15.75" x14ac:dyDescent="0.25">
      <c r="B262" s="20" t="s">
        <v>287</v>
      </c>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c r="AC262" s="15"/>
      <c r="AD262" s="15"/>
      <c r="AE262" s="15"/>
      <c r="AF262" s="15"/>
      <c r="AG262" s="15"/>
      <c r="AH262" s="15"/>
      <c r="AI262" s="17"/>
      <c r="AJ262" s="21"/>
      <c r="AK262" s="366"/>
    </row>
    <row r="263" spans="2:37" ht="15.75" x14ac:dyDescent="0.25">
      <c r="B263" s="20"/>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c r="AC263" s="15"/>
      <c r="AD263" s="15"/>
      <c r="AE263" s="15"/>
      <c r="AF263" s="15"/>
      <c r="AG263" s="15"/>
      <c r="AH263" s="15"/>
      <c r="AI263" s="17"/>
      <c r="AJ263" s="21"/>
      <c r="AK263" s="366"/>
    </row>
    <row r="264" spans="2:37" ht="15.75" x14ac:dyDescent="0.25">
      <c r="B264" s="20"/>
      <c r="C264" s="371" t="s">
        <v>128</v>
      </c>
      <c r="D264" s="218">
        <v>1</v>
      </c>
      <c r="E264" s="218">
        <v>2</v>
      </c>
      <c r="F264" s="218">
        <v>3</v>
      </c>
      <c r="G264" s="218">
        <v>4</v>
      </c>
      <c r="H264" s="218">
        <v>5</v>
      </c>
      <c r="I264" s="218">
        <v>6</v>
      </c>
      <c r="J264" s="218">
        <v>7</v>
      </c>
      <c r="K264" s="218">
        <v>8</v>
      </c>
      <c r="L264" s="218">
        <v>9</v>
      </c>
      <c r="M264" s="218">
        <v>10</v>
      </c>
      <c r="N264" s="218">
        <v>11</v>
      </c>
      <c r="O264" s="218">
        <v>12</v>
      </c>
      <c r="P264" s="218">
        <v>13</v>
      </c>
      <c r="Q264" s="218">
        <v>14</v>
      </c>
      <c r="R264" s="218">
        <v>15</v>
      </c>
      <c r="S264" s="218">
        <v>16</v>
      </c>
      <c r="T264" s="218">
        <v>17</v>
      </c>
      <c r="U264" s="218">
        <v>18</v>
      </c>
      <c r="V264" s="218">
        <v>19</v>
      </c>
      <c r="W264" s="218">
        <v>20</v>
      </c>
      <c r="X264" s="218">
        <v>21</v>
      </c>
      <c r="Y264" s="218">
        <v>22</v>
      </c>
      <c r="Z264" s="218">
        <v>23</v>
      </c>
      <c r="AA264" s="218">
        <v>24</v>
      </c>
      <c r="AB264" s="218">
        <v>25</v>
      </c>
      <c r="AC264" s="218">
        <v>26</v>
      </c>
      <c r="AD264" s="218">
        <v>27</v>
      </c>
      <c r="AE264" s="218">
        <v>28</v>
      </c>
      <c r="AF264" s="218">
        <v>29</v>
      </c>
      <c r="AG264" s="218">
        <v>30</v>
      </c>
      <c r="AH264" s="218">
        <v>31</v>
      </c>
      <c r="AI264" s="644" t="s">
        <v>304</v>
      </c>
      <c r="AJ264" s="645"/>
      <c r="AK264" s="366"/>
    </row>
    <row r="265" spans="2:37" ht="15.75" x14ac:dyDescent="0.25">
      <c r="B265" s="20"/>
      <c r="C265" s="371"/>
      <c r="D265" s="218" t="s">
        <v>276</v>
      </c>
      <c r="E265" s="218" t="s">
        <v>277</v>
      </c>
      <c r="F265" s="218" t="s">
        <v>278</v>
      </c>
      <c r="G265" s="218" t="s">
        <v>272</v>
      </c>
      <c r="H265" s="218" t="s">
        <v>273</v>
      </c>
      <c r="I265" s="218" t="s">
        <v>274</v>
      </c>
      <c r="J265" s="218" t="s">
        <v>275</v>
      </c>
      <c r="K265" s="218" t="str">
        <f>D265</f>
        <v>Fri</v>
      </c>
      <c r="L265" s="218" t="str">
        <f t="shared" ref="L265" si="119">E265</f>
        <v>Sat</v>
      </c>
      <c r="M265" s="218" t="str">
        <f t="shared" ref="M265" si="120">F265</f>
        <v>Sun</v>
      </c>
      <c r="N265" s="218" t="str">
        <f t="shared" ref="N265" si="121">G265</f>
        <v>Mon</v>
      </c>
      <c r="O265" s="218" t="str">
        <f t="shared" ref="O265" si="122">H265</f>
        <v>Tue</v>
      </c>
      <c r="P265" s="218" t="str">
        <f t="shared" ref="P265" si="123">I265</f>
        <v>Wed</v>
      </c>
      <c r="Q265" s="218" t="str">
        <f t="shared" ref="Q265" si="124">J265</f>
        <v>Thurs</v>
      </c>
      <c r="R265" s="218" t="str">
        <f t="shared" ref="R265" si="125">K265</f>
        <v>Fri</v>
      </c>
      <c r="S265" s="218" t="str">
        <f t="shared" ref="S265" si="126">L265</f>
        <v>Sat</v>
      </c>
      <c r="T265" s="218" t="str">
        <f t="shared" ref="T265" si="127">M265</f>
        <v>Sun</v>
      </c>
      <c r="U265" s="218" t="str">
        <f t="shared" ref="U265" si="128">N265</f>
        <v>Mon</v>
      </c>
      <c r="V265" s="218" t="str">
        <f t="shared" ref="V265" si="129">O265</f>
        <v>Tue</v>
      </c>
      <c r="W265" s="218" t="str">
        <f t="shared" ref="W265" si="130">P265</f>
        <v>Wed</v>
      </c>
      <c r="X265" s="218" t="str">
        <f t="shared" ref="X265" si="131">Q265</f>
        <v>Thurs</v>
      </c>
      <c r="Y265" s="218" t="str">
        <f t="shared" ref="Y265" si="132">R265</f>
        <v>Fri</v>
      </c>
      <c r="Z265" s="218" t="str">
        <f t="shared" ref="Z265" si="133">S265</f>
        <v>Sat</v>
      </c>
      <c r="AA265" s="218" t="str">
        <f t="shared" ref="AA265" si="134">T265</f>
        <v>Sun</v>
      </c>
      <c r="AB265" s="218" t="str">
        <f t="shared" ref="AB265" si="135">U265</f>
        <v>Mon</v>
      </c>
      <c r="AC265" s="218" t="str">
        <f t="shared" ref="AC265" si="136">V265</f>
        <v>Tue</v>
      </c>
      <c r="AD265" s="218" t="str">
        <f t="shared" ref="AD265" si="137">W265</f>
        <v>Wed</v>
      </c>
      <c r="AE265" s="218" t="str">
        <f t="shared" ref="AE265" si="138">X265</f>
        <v>Thurs</v>
      </c>
      <c r="AF265" s="218" t="str">
        <f t="shared" ref="AF265" si="139">Y265</f>
        <v>Fri</v>
      </c>
      <c r="AG265" s="218" t="str">
        <f t="shared" ref="AG265" si="140">Z265</f>
        <v>Sat</v>
      </c>
      <c r="AH265" s="218" t="str">
        <f t="shared" ref="AH265" si="141">AA265</f>
        <v>Sun</v>
      </c>
      <c r="AI265" s="644" t="s">
        <v>305</v>
      </c>
      <c r="AJ265" s="645"/>
      <c r="AK265" s="366"/>
    </row>
    <row r="266" spans="2:37" ht="15.75" x14ac:dyDescent="0.25">
      <c r="B266" s="20"/>
      <c r="C266" s="214">
        <v>1</v>
      </c>
      <c r="D266" s="309"/>
      <c r="E266" s="309"/>
      <c r="F266" s="309"/>
      <c r="G266" s="309"/>
      <c r="H266" s="309"/>
      <c r="I266" s="309"/>
      <c r="J266" s="309"/>
      <c r="K266" s="309"/>
      <c r="L266" s="309"/>
      <c r="M266" s="309"/>
      <c r="N266" s="309"/>
      <c r="O266" s="309"/>
      <c r="P266" s="309"/>
      <c r="Q266" s="309"/>
      <c r="R266" s="309"/>
      <c r="S266" s="309"/>
      <c r="T266" s="309"/>
      <c r="U266" s="309"/>
      <c r="V266" s="309"/>
      <c r="W266" s="309"/>
      <c r="X266" s="309"/>
      <c r="Y266" s="309"/>
      <c r="Z266" s="309"/>
      <c r="AA266" s="309"/>
      <c r="AB266" s="309"/>
      <c r="AC266" s="309"/>
      <c r="AD266" s="309"/>
      <c r="AE266" s="309"/>
      <c r="AF266" s="309"/>
      <c r="AG266" s="309"/>
      <c r="AH266" s="309"/>
      <c r="AI266" s="650" t="str">
        <f>IFERROR(AVERAGE(D266:AH266),"")</f>
        <v/>
      </c>
      <c r="AJ266" s="651"/>
      <c r="AK266" s="366"/>
    </row>
    <row r="267" spans="2:37" ht="15.75" x14ac:dyDescent="0.25">
      <c r="B267" s="20"/>
      <c r="C267" s="214">
        <v>2</v>
      </c>
      <c r="D267" s="309"/>
      <c r="E267" s="309"/>
      <c r="F267" s="309"/>
      <c r="G267" s="309"/>
      <c r="H267" s="309"/>
      <c r="I267" s="309"/>
      <c r="J267" s="309"/>
      <c r="K267" s="309"/>
      <c r="L267" s="309"/>
      <c r="M267" s="309"/>
      <c r="N267" s="309"/>
      <c r="O267" s="309"/>
      <c r="P267" s="309"/>
      <c r="Q267" s="309"/>
      <c r="R267" s="309"/>
      <c r="S267" s="309"/>
      <c r="T267" s="309"/>
      <c r="U267" s="309"/>
      <c r="V267" s="309"/>
      <c r="W267" s="309"/>
      <c r="X267" s="309"/>
      <c r="Y267" s="309"/>
      <c r="Z267" s="309"/>
      <c r="AA267" s="309"/>
      <c r="AB267" s="309"/>
      <c r="AC267" s="309"/>
      <c r="AD267" s="309"/>
      <c r="AE267" s="309"/>
      <c r="AF267" s="309"/>
      <c r="AG267" s="309"/>
      <c r="AH267" s="309"/>
      <c r="AI267" s="646" t="str">
        <f>IFERROR(AVERAGE(D267:AH267),"")</f>
        <v/>
      </c>
      <c r="AJ267" s="647"/>
      <c r="AK267" s="366"/>
    </row>
    <row r="268" spans="2:37" ht="15.75" x14ac:dyDescent="0.25">
      <c r="B268" s="20"/>
      <c r="C268" s="214">
        <v>3</v>
      </c>
      <c r="D268" s="309"/>
      <c r="E268" s="309"/>
      <c r="F268" s="309"/>
      <c r="G268" s="309"/>
      <c r="H268" s="309"/>
      <c r="I268" s="309"/>
      <c r="J268" s="309"/>
      <c r="K268" s="309"/>
      <c r="L268" s="309"/>
      <c r="M268" s="309"/>
      <c r="N268" s="309"/>
      <c r="O268" s="309"/>
      <c r="P268" s="309"/>
      <c r="Q268" s="309"/>
      <c r="R268" s="309"/>
      <c r="S268" s="309"/>
      <c r="T268" s="309"/>
      <c r="U268" s="309"/>
      <c r="V268" s="309"/>
      <c r="W268" s="309"/>
      <c r="X268" s="309"/>
      <c r="Y268" s="309"/>
      <c r="Z268" s="309"/>
      <c r="AA268" s="309"/>
      <c r="AB268" s="309"/>
      <c r="AC268" s="309"/>
      <c r="AD268" s="309"/>
      <c r="AE268" s="309"/>
      <c r="AF268" s="309"/>
      <c r="AG268" s="309"/>
      <c r="AH268" s="309"/>
      <c r="AI268" s="646" t="str">
        <f t="shared" ref="AI268:AI286" si="142">IFERROR(AVERAGE(D268:AH268),"")</f>
        <v/>
      </c>
      <c r="AJ268" s="647"/>
      <c r="AK268" s="366"/>
    </row>
    <row r="269" spans="2:37" ht="15.75" x14ac:dyDescent="0.25">
      <c r="B269" s="20"/>
      <c r="C269" s="214">
        <v>4</v>
      </c>
      <c r="D269" s="309"/>
      <c r="E269" s="309"/>
      <c r="F269" s="309"/>
      <c r="G269" s="309"/>
      <c r="H269" s="309"/>
      <c r="I269" s="309"/>
      <c r="J269" s="309"/>
      <c r="K269" s="309"/>
      <c r="L269" s="309"/>
      <c r="M269" s="309"/>
      <c r="N269" s="309"/>
      <c r="O269" s="309"/>
      <c r="P269" s="309"/>
      <c r="Q269" s="309"/>
      <c r="R269" s="309"/>
      <c r="S269" s="309"/>
      <c r="T269" s="309"/>
      <c r="U269" s="309"/>
      <c r="V269" s="309"/>
      <c r="W269" s="309"/>
      <c r="X269" s="309"/>
      <c r="Y269" s="309"/>
      <c r="Z269" s="309"/>
      <c r="AA269" s="309"/>
      <c r="AB269" s="309"/>
      <c r="AC269" s="309"/>
      <c r="AD269" s="309"/>
      <c r="AE269" s="309"/>
      <c r="AF269" s="309"/>
      <c r="AG269" s="309"/>
      <c r="AH269" s="309"/>
      <c r="AI269" s="646" t="str">
        <f t="shared" si="142"/>
        <v/>
      </c>
      <c r="AJ269" s="647"/>
      <c r="AK269" s="366"/>
    </row>
    <row r="270" spans="2:37" ht="15.75" x14ac:dyDescent="0.25">
      <c r="B270" s="20"/>
      <c r="C270" s="214">
        <v>5</v>
      </c>
      <c r="D270" s="309"/>
      <c r="E270" s="309"/>
      <c r="F270" s="309"/>
      <c r="G270" s="309"/>
      <c r="H270" s="309"/>
      <c r="I270" s="309"/>
      <c r="J270" s="309"/>
      <c r="K270" s="309"/>
      <c r="L270" s="309"/>
      <c r="M270" s="309"/>
      <c r="N270" s="309"/>
      <c r="O270" s="309"/>
      <c r="P270" s="309"/>
      <c r="Q270" s="309"/>
      <c r="R270" s="309"/>
      <c r="S270" s="309"/>
      <c r="T270" s="309"/>
      <c r="U270" s="309"/>
      <c r="V270" s="309"/>
      <c r="W270" s="309"/>
      <c r="X270" s="309"/>
      <c r="Y270" s="309"/>
      <c r="Z270" s="309"/>
      <c r="AA270" s="309"/>
      <c r="AB270" s="309"/>
      <c r="AC270" s="309"/>
      <c r="AD270" s="309"/>
      <c r="AE270" s="309"/>
      <c r="AF270" s="309"/>
      <c r="AG270" s="309"/>
      <c r="AH270" s="309"/>
      <c r="AI270" s="646" t="str">
        <f t="shared" si="142"/>
        <v/>
      </c>
      <c r="AJ270" s="647"/>
      <c r="AK270" s="366"/>
    </row>
    <row r="271" spans="2:37" ht="15.75" x14ac:dyDescent="0.25">
      <c r="B271" s="20"/>
      <c r="C271" s="214">
        <v>6</v>
      </c>
      <c r="D271" s="309"/>
      <c r="E271" s="309"/>
      <c r="F271" s="309"/>
      <c r="G271" s="309"/>
      <c r="H271" s="309"/>
      <c r="I271" s="309"/>
      <c r="J271" s="309"/>
      <c r="K271" s="309"/>
      <c r="L271" s="309"/>
      <c r="M271" s="309"/>
      <c r="N271" s="309"/>
      <c r="O271" s="309"/>
      <c r="P271" s="309"/>
      <c r="Q271" s="309"/>
      <c r="R271" s="309"/>
      <c r="S271" s="309"/>
      <c r="T271" s="309"/>
      <c r="U271" s="309"/>
      <c r="V271" s="309"/>
      <c r="W271" s="309"/>
      <c r="X271" s="309"/>
      <c r="Y271" s="309"/>
      <c r="Z271" s="309"/>
      <c r="AA271" s="309"/>
      <c r="AB271" s="309"/>
      <c r="AC271" s="309"/>
      <c r="AD271" s="309"/>
      <c r="AE271" s="309"/>
      <c r="AF271" s="309"/>
      <c r="AG271" s="309"/>
      <c r="AH271" s="309"/>
      <c r="AI271" s="646" t="str">
        <f>IFERROR(AVERAGE(D271:AH271),"")</f>
        <v/>
      </c>
      <c r="AJ271" s="647"/>
      <c r="AK271" s="366"/>
    </row>
    <row r="272" spans="2:37" ht="15.75" x14ac:dyDescent="0.25">
      <c r="B272" s="20"/>
      <c r="C272" s="214">
        <v>7</v>
      </c>
      <c r="D272" s="309"/>
      <c r="E272" s="309"/>
      <c r="F272" s="309"/>
      <c r="G272" s="309"/>
      <c r="H272" s="309"/>
      <c r="I272" s="309"/>
      <c r="J272" s="309"/>
      <c r="K272" s="309"/>
      <c r="L272" s="309"/>
      <c r="M272" s="309"/>
      <c r="N272" s="309"/>
      <c r="O272" s="309"/>
      <c r="P272" s="309"/>
      <c r="Q272" s="309"/>
      <c r="R272" s="309"/>
      <c r="S272" s="309"/>
      <c r="T272" s="309"/>
      <c r="U272" s="309"/>
      <c r="V272" s="309"/>
      <c r="W272" s="309"/>
      <c r="X272" s="309"/>
      <c r="Y272" s="309"/>
      <c r="Z272" s="309"/>
      <c r="AA272" s="309"/>
      <c r="AB272" s="309"/>
      <c r="AC272" s="309"/>
      <c r="AD272" s="309"/>
      <c r="AE272" s="309"/>
      <c r="AF272" s="309"/>
      <c r="AG272" s="309"/>
      <c r="AH272" s="309"/>
      <c r="AI272" s="646" t="str">
        <f>IFERROR(AVERAGE(D272:AH272),"")</f>
        <v/>
      </c>
      <c r="AJ272" s="647"/>
      <c r="AK272" s="366"/>
    </row>
    <row r="273" spans="2:37" ht="15.75" x14ac:dyDescent="0.25">
      <c r="B273" s="20"/>
      <c r="C273" s="214">
        <v>8</v>
      </c>
      <c r="D273" s="309"/>
      <c r="E273" s="309"/>
      <c r="F273" s="309"/>
      <c r="G273" s="309"/>
      <c r="H273" s="309"/>
      <c r="I273" s="309"/>
      <c r="J273" s="309"/>
      <c r="K273" s="309"/>
      <c r="L273" s="309"/>
      <c r="M273" s="309"/>
      <c r="N273" s="309"/>
      <c r="O273" s="309"/>
      <c r="P273" s="309"/>
      <c r="Q273" s="309"/>
      <c r="R273" s="309"/>
      <c r="S273" s="309"/>
      <c r="T273" s="309"/>
      <c r="U273" s="309"/>
      <c r="V273" s="309"/>
      <c r="W273" s="309"/>
      <c r="X273" s="309"/>
      <c r="Y273" s="309"/>
      <c r="Z273" s="309"/>
      <c r="AA273" s="309"/>
      <c r="AB273" s="309"/>
      <c r="AC273" s="309"/>
      <c r="AD273" s="309"/>
      <c r="AE273" s="309"/>
      <c r="AF273" s="309"/>
      <c r="AG273" s="309"/>
      <c r="AH273" s="309"/>
      <c r="AI273" s="646" t="str">
        <f t="shared" si="142"/>
        <v/>
      </c>
      <c r="AJ273" s="647"/>
      <c r="AK273" s="366"/>
    </row>
    <row r="274" spans="2:37" ht="15.75" x14ac:dyDescent="0.25">
      <c r="B274" s="20"/>
      <c r="C274" s="214">
        <v>9</v>
      </c>
      <c r="D274" s="309"/>
      <c r="E274" s="309"/>
      <c r="F274" s="309"/>
      <c r="G274" s="309"/>
      <c r="H274" s="309"/>
      <c r="I274" s="309"/>
      <c r="J274" s="309"/>
      <c r="K274" s="309"/>
      <c r="L274" s="309"/>
      <c r="M274" s="309"/>
      <c r="N274" s="309"/>
      <c r="O274" s="309"/>
      <c r="P274" s="309"/>
      <c r="Q274" s="309"/>
      <c r="R274" s="309"/>
      <c r="S274" s="309"/>
      <c r="T274" s="309"/>
      <c r="U274" s="309"/>
      <c r="V274" s="309"/>
      <c r="W274" s="309"/>
      <c r="X274" s="309"/>
      <c r="Y274" s="309"/>
      <c r="Z274" s="309"/>
      <c r="AA274" s="309"/>
      <c r="AB274" s="309"/>
      <c r="AC274" s="309"/>
      <c r="AD274" s="309"/>
      <c r="AE274" s="309"/>
      <c r="AF274" s="309"/>
      <c r="AG274" s="309"/>
      <c r="AH274" s="309"/>
      <c r="AI274" s="646" t="str">
        <f t="shared" si="142"/>
        <v/>
      </c>
      <c r="AJ274" s="647"/>
      <c r="AK274" s="366"/>
    </row>
    <row r="275" spans="2:37" ht="15.75" x14ac:dyDescent="0.25">
      <c r="B275" s="20"/>
      <c r="C275" s="346">
        <v>10</v>
      </c>
      <c r="D275" s="309"/>
      <c r="E275" s="309"/>
      <c r="F275" s="309"/>
      <c r="G275" s="309"/>
      <c r="H275" s="309"/>
      <c r="I275" s="309"/>
      <c r="J275" s="309"/>
      <c r="K275" s="309"/>
      <c r="L275" s="309"/>
      <c r="M275" s="309"/>
      <c r="N275" s="309"/>
      <c r="O275" s="309"/>
      <c r="P275" s="309"/>
      <c r="Q275" s="309"/>
      <c r="R275" s="309"/>
      <c r="S275" s="309"/>
      <c r="T275" s="309"/>
      <c r="U275" s="309"/>
      <c r="V275" s="309"/>
      <c r="W275" s="309"/>
      <c r="X275" s="309"/>
      <c r="Y275" s="309"/>
      <c r="Z275" s="309"/>
      <c r="AA275" s="309"/>
      <c r="AB275" s="309"/>
      <c r="AC275" s="309"/>
      <c r="AD275" s="309"/>
      <c r="AE275" s="309"/>
      <c r="AF275" s="309"/>
      <c r="AG275" s="309"/>
      <c r="AH275" s="309"/>
      <c r="AI275" s="646" t="str">
        <f t="shared" si="142"/>
        <v/>
      </c>
      <c r="AJ275" s="647"/>
      <c r="AK275" s="366"/>
    </row>
    <row r="276" spans="2:37" ht="15.75" x14ac:dyDescent="0.25">
      <c r="B276" s="20"/>
      <c r="C276" s="346">
        <v>11</v>
      </c>
      <c r="D276" s="309"/>
      <c r="E276" s="309"/>
      <c r="F276" s="309"/>
      <c r="G276" s="309"/>
      <c r="H276" s="309"/>
      <c r="I276" s="309"/>
      <c r="J276" s="309"/>
      <c r="K276" s="309"/>
      <c r="L276" s="309"/>
      <c r="M276" s="309"/>
      <c r="N276" s="309"/>
      <c r="O276" s="309"/>
      <c r="P276" s="309"/>
      <c r="Q276" s="309"/>
      <c r="R276" s="309"/>
      <c r="S276" s="309"/>
      <c r="T276" s="309"/>
      <c r="U276" s="309"/>
      <c r="V276" s="309"/>
      <c r="W276" s="309"/>
      <c r="X276" s="309"/>
      <c r="Y276" s="309"/>
      <c r="Z276" s="309"/>
      <c r="AA276" s="309"/>
      <c r="AB276" s="309"/>
      <c r="AC276" s="309"/>
      <c r="AD276" s="309"/>
      <c r="AE276" s="309"/>
      <c r="AF276" s="309"/>
      <c r="AG276" s="309"/>
      <c r="AH276" s="309"/>
      <c r="AI276" s="646" t="str">
        <f t="shared" si="142"/>
        <v/>
      </c>
      <c r="AJ276" s="647"/>
      <c r="AK276" s="366"/>
    </row>
    <row r="277" spans="2:37" ht="15.75" x14ac:dyDescent="0.25">
      <c r="B277" s="20"/>
      <c r="C277" s="346">
        <v>12</v>
      </c>
      <c r="D277" s="309"/>
      <c r="E277" s="309"/>
      <c r="F277" s="309"/>
      <c r="G277" s="309"/>
      <c r="H277" s="309"/>
      <c r="I277" s="309"/>
      <c r="J277" s="309"/>
      <c r="K277" s="309"/>
      <c r="L277" s="309"/>
      <c r="M277" s="309"/>
      <c r="N277" s="309"/>
      <c r="O277" s="309"/>
      <c r="P277" s="309"/>
      <c r="Q277" s="309"/>
      <c r="R277" s="309"/>
      <c r="S277" s="309"/>
      <c r="T277" s="309"/>
      <c r="U277" s="309"/>
      <c r="V277" s="309"/>
      <c r="W277" s="309"/>
      <c r="X277" s="309"/>
      <c r="Y277" s="309"/>
      <c r="Z277" s="309"/>
      <c r="AA277" s="309"/>
      <c r="AB277" s="309"/>
      <c r="AC277" s="309"/>
      <c r="AD277" s="309"/>
      <c r="AE277" s="309"/>
      <c r="AF277" s="309"/>
      <c r="AG277" s="309"/>
      <c r="AH277" s="309"/>
      <c r="AI277" s="646" t="str">
        <f t="shared" si="142"/>
        <v/>
      </c>
      <c r="AJ277" s="647"/>
      <c r="AK277" s="366"/>
    </row>
    <row r="278" spans="2:37" ht="15.75" x14ac:dyDescent="0.25">
      <c r="B278" s="20"/>
      <c r="C278" s="346">
        <v>13</v>
      </c>
      <c r="D278" s="309"/>
      <c r="E278" s="309"/>
      <c r="F278" s="309"/>
      <c r="G278" s="309"/>
      <c r="H278" s="309"/>
      <c r="I278" s="309"/>
      <c r="J278" s="309"/>
      <c r="K278" s="309"/>
      <c r="L278" s="309"/>
      <c r="M278" s="309"/>
      <c r="N278" s="309"/>
      <c r="O278" s="309"/>
      <c r="P278" s="309"/>
      <c r="Q278" s="309"/>
      <c r="R278" s="309"/>
      <c r="S278" s="309"/>
      <c r="T278" s="309"/>
      <c r="U278" s="309"/>
      <c r="V278" s="309"/>
      <c r="W278" s="309"/>
      <c r="X278" s="309"/>
      <c r="Y278" s="309"/>
      <c r="Z278" s="309"/>
      <c r="AA278" s="309"/>
      <c r="AB278" s="309"/>
      <c r="AC278" s="309"/>
      <c r="AD278" s="309"/>
      <c r="AE278" s="309"/>
      <c r="AF278" s="309"/>
      <c r="AG278" s="309"/>
      <c r="AH278" s="309"/>
      <c r="AI278" s="646" t="str">
        <f t="shared" si="142"/>
        <v/>
      </c>
      <c r="AJ278" s="647"/>
      <c r="AK278" s="366"/>
    </row>
    <row r="279" spans="2:37" ht="15.75" x14ac:dyDescent="0.25">
      <c r="B279" s="20"/>
      <c r="C279" s="346">
        <v>14</v>
      </c>
      <c r="D279" s="309"/>
      <c r="E279" s="309"/>
      <c r="F279" s="309"/>
      <c r="G279" s="309"/>
      <c r="H279" s="309"/>
      <c r="I279" s="309"/>
      <c r="J279" s="309"/>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09"/>
      <c r="AI279" s="646" t="str">
        <f t="shared" si="142"/>
        <v/>
      </c>
      <c r="AJ279" s="647"/>
      <c r="AK279" s="366"/>
    </row>
    <row r="280" spans="2:37" ht="15.75" x14ac:dyDescent="0.25">
      <c r="B280" s="20"/>
      <c r="C280" s="346">
        <v>15</v>
      </c>
      <c r="D280" s="309"/>
      <c r="E280" s="309"/>
      <c r="F280" s="309"/>
      <c r="G280" s="309"/>
      <c r="H280" s="309"/>
      <c r="I280" s="309"/>
      <c r="J280" s="309"/>
      <c r="K280" s="309"/>
      <c r="L280" s="309"/>
      <c r="M280" s="309"/>
      <c r="N280" s="309"/>
      <c r="O280" s="309"/>
      <c r="P280" s="309"/>
      <c r="Q280" s="309"/>
      <c r="R280" s="309"/>
      <c r="S280" s="309"/>
      <c r="T280" s="309"/>
      <c r="U280" s="309"/>
      <c r="V280" s="309"/>
      <c r="W280" s="309"/>
      <c r="X280" s="309"/>
      <c r="Y280" s="309"/>
      <c r="Z280" s="309"/>
      <c r="AA280" s="309"/>
      <c r="AB280" s="309"/>
      <c r="AC280" s="309"/>
      <c r="AD280" s="309"/>
      <c r="AE280" s="309"/>
      <c r="AF280" s="309"/>
      <c r="AG280" s="309"/>
      <c r="AH280" s="309"/>
      <c r="AI280" s="646" t="str">
        <f t="shared" si="142"/>
        <v/>
      </c>
      <c r="AJ280" s="647"/>
      <c r="AK280" s="366"/>
    </row>
    <row r="281" spans="2:37" ht="15.75" x14ac:dyDescent="0.25">
      <c r="B281" s="20"/>
      <c r="C281" s="346">
        <v>16</v>
      </c>
      <c r="D281" s="309"/>
      <c r="E281" s="309"/>
      <c r="F281" s="309"/>
      <c r="G281" s="309"/>
      <c r="H281" s="309"/>
      <c r="I281" s="309"/>
      <c r="J281" s="309"/>
      <c r="K281" s="309"/>
      <c r="L281" s="309"/>
      <c r="M281" s="309"/>
      <c r="N281" s="309"/>
      <c r="O281" s="309"/>
      <c r="P281" s="309"/>
      <c r="Q281" s="309"/>
      <c r="R281" s="309"/>
      <c r="S281" s="309"/>
      <c r="T281" s="309"/>
      <c r="U281" s="309"/>
      <c r="V281" s="309"/>
      <c r="W281" s="309"/>
      <c r="X281" s="309"/>
      <c r="Y281" s="309"/>
      <c r="Z281" s="309"/>
      <c r="AA281" s="309"/>
      <c r="AB281" s="309"/>
      <c r="AC281" s="309"/>
      <c r="AD281" s="309"/>
      <c r="AE281" s="309"/>
      <c r="AF281" s="309"/>
      <c r="AG281" s="309"/>
      <c r="AH281" s="309"/>
      <c r="AI281" s="646" t="str">
        <f t="shared" si="142"/>
        <v/>
      </c>
      <c r="AJ281" s="647"/>
      <c r="AK281" s="366"/>
    </row>
    <row r="282" spans="2:37" ht="15.75" x14ac:dyDescent="0.25">
      <c r="B282" s="20"/>
      <c r="C282" s="346">
        <v>17</v>
      </c>
      <c r="D282" s="309"/>
      <c r="E282" s="309"/>
      <c r="F282" s="309"/>
      <c r="G282" s="309"/>
      <c r="H282" s="309"/>
      <c r="I282" s="309"/>
      <c r="J282" s="309"/>
      <c r="K282" s="309"/>
      <c r="L282" s="309"/>
      <c r="M282" s="309"/>
      <c r="N282" s="309"/>
      <c r="O282" s="309"/>
      <c r="P282" s="309"/>
      <c r="Q282" s="309"/>
      <c r="R282" s="309"/>
      <c r="S282" s="309"/>
      <c r="T282" s="309"/>
      <c r="U282" s="309"/>
      <c r="V282" s="309"/>
      <c r="W282" s="309"/>
      <c r="X282" s="309"/>
      <c r="Y282" s="309"/>
      <c r="Z282" s="309"/>
      <c r="AA282" s="309"/>
      <c r="AB282" s="309"/>
      <c r="AC282" s="309"/>
      <c r="AD282" s="309"/>
      <c r="AE282" s="309"/>
      <c r="AF282" s="309"/>
      <c r="AG282" s="309"/>
      <c r="AH282" s="309"/>
      <c r="AI282" s="646" t="str">
        <f t="shared" si="142"/>
        <v/>
      </c>
      <c r="AJ282" s="647"/>
      <c r="AK282" s="366"/>
    </row>
    <row r="283" spans="2:37" ht="15.75" x14ac:dyDescent="0.25">
      <c r="B283" s="20"/>
      <c r="C283" s="346">
        <v>18</v>
      </c>
      <c r="D283" s="309"/>
      <c r="E283" s="309"/>
      <c r="F283" s="309"/>
      <c r="G283" s="309"/>
      <c r="H283" s="309"/>
      <c r="I283" s="309"/>
      <c r="J283" s="309"/>
      <c r="K283" s="309"/>
      <c r="L283" s="309"/>
      <c r="M283" s="309"/>
      <c r="N283" s="309"/>
      <c r="O283" s="309"/>
      <c r="P283" s="309"/>
      <c r="Q283" s="309"/>
      <c r="R283" s="309"/>
      <c r="S283" s="309"/>
      <c r="T283" s="309"/>
      <c r="U283" s="309"/>
      <c r="V283" s="309"/>
      <c r="W283" s="309"/>
      <c r="X283" s="309"/>
      <c r="Y283" s="309"/>
      <c r="Z283" s="309"/>
      <c r="AA283" s="309"/>
      <c r="AB283" s="309"/>
      <c r="AC283" s="309"/>
      <c r="AD283" s="309"/>
      <c r="AE283" s="309"/>
      <c r="AF283" s="309"/>
      <c r="AG283" s="309"/>
      <c r="AH283" s="309"/>
      <c r="AI283" s="646" t="str">
        <f t="shared" si="142"/>
        <v/>
      </c>
      <c r="AJ283" s="647"/>
      <c r="AK283" s="366"/>
    </row>
    <row r="284" spans="2:37" ht="15.75" x14ac:dyDescent="0.25">
      <c r="B284" s="20"/>
      <c r="C284" s="346">
        <v>19</v>
      </c>
      <c r="D284" s="309"/>
      <c r="E284" s="309"/>
      <c r="F284" s="309"/>
      <c r="G284" s="309"/>
      <c r="H284" s="309"/>
      <c r="I284" s="309"/>
      <c r="J284" s="309"/>
      <c r="K284" s="309"/>
      <c r="L284" s="309"/>
      <c r="M284" s="309"/>
      <c r="N284" s="309"/>
      <c r="O284" s="309"/>
      <c r="P284" s="309"/>
      <c r="Q284" s="309"/>
      <c r="R284" s="309"/>
      <c r="S284" s="309"/>
      <c r="T284" s="309"/>
      <c r="U284" s="309"/>
      <c r="V284" s="309"/>
      <c r="W284" s="309"/>
      <c r="X284" s="309"/>
      <c r="Y284" s="309"/>
      <c r="Z284" s="309"/>
      <c r="AA284" s="309"/>
      <c r="AB284" s="309"/>
      <c r="AC284" s="309"/>
      <c r="AD284" s="309"/>
      <c r="AE284" s="309"/>
      <c r="AF284" s="309"/>
      <c r="AG284" s="309"/>
      <c r="AH284" s="309"/>
      <c r="AI284" s="646" t="str">
        <f t="shared" si="142"/>
        <v/>
      </c>
      <c r="AJ284" s="647"/>
      <c r="AK284" s="366"/>
    </row>
    <row r="285" spans="2:37" ht="15.75" x14ac:dyDescent="0.25">
      <c r="B285" s="20"/>
      <c r="C285" s="346">
        <v>20</v>
      </c>
      <c r="D285" s="309"/>
      <c r="E285" s="309"/>
      <c r="F285" s="309"/>
      <c r="G285" s="309"/>
      <c r="H285" s="309"/>
      <c r="I285" s="309"/>
      <c r="J285" s="309"/>
      <c r="K285" s="309"/>
      <c r="L285" s="309"/>
      <c r="M285" s="309"/>
      <c r="N285" s="309"/>
      <c r="O285" s="309"/>
      <c r="P285" s="309"/>
      <c r="Q285" s="309"/>
      <c r="R285" s="309"/>
      <c r="S285" s="309"/>
      <c r="T285" s="309"/>
      <c r="U285" s="309"/>
      <c r="V285" s="309"/>
      <c r="W285" s="309"/>
      <c r="X285" s="309"/>
      <c r="Y285" s="309"/>
      <c r="Z285" s="309"/>
      <c r="AA285" s="309"/>
      <c r="AB285" s="309"/>
      <c r="AC285" s="309"/>
      <c r="AD285" s="309"/>
      <c r="AE285" s="309"/>
      <c r="AF285" s="309"/>
      <c r="AG285" s="309"/>
      <c r="AH285" s="309"/>
      <c r="AI285" s="646" t="str">
        <f t="shared" si="142"/>
        <v/>
      </c>
      <c r="AJ285" s="647"/>
      <c r="AK285" s="366"/>
    </row>
    <row r="286" spans="2:37" ht="15.75" x14ac:dyDescent="0.25">
      <c r="B286" s="20"/>
      <c r="C286" s="346">
        <v>21</v>
      </c>
      <c r="D286" s="309"/>
      <c r="E286" s="309"/>
      <c r="F286" s="309"/>
      <c r="G286" s="309"/>
      <c r="H286" s="309"/>
      <c r="I286" s="309"/>
      <c r="J286" s="309"/>
      <c r="K286" s="309"/>
      <c r="L286" s="309"/>
      <c r="M286" s="309"/>
      <c r="N286" s="309"/>
      <c r="O286" s="309"/>
      <c r="P286" s="309"/>
      <c r="Q286" s="309"/>
      <c r="R286" s="309"/>
      <c r="S286" s="309"/>
      <c r="T286" s="309"/>
      <c r="U286" s="309"/>
      <c r="V286" s="309"/>
      <c r="W286" s="309"/>
      <c r="X286" s="309"/>
      <c r="Y286" s="309"/>
      <c r="Z286" s="309"/>
      <c r="AA286" s="309"/>
      <c r="AB286" s="309"/>
      <c r="AC286" s="309"/>
      <c r="AD286" s="309"/>
      <c r="AE286" s="309"/>
      <c r="AF286" s="309"/>
      <c r="AG286" s="309"/>
      <c r="AH286" s="309"/>
      <c r="AI286" s="646" t="str">
        <f t="shared" si="142"/>
        <v/>
      </c>
      <c r="AJ286" s="647"/>
      <c r="AK286" s="366"/>
    </row>
    <row r="287" spans="2:37" ht="15.75" x14ac:dyDescent="0.25">
      <c r="B287" s="20"/>
      <c r="C287" s="346">
        <v>22</v>
      </c>
      <c r="D287" s="309"/>
      <c r="E287" s="309"/>
      <c r="F287" s="309"/>
      <c r="G287" s="309"/>
      <c r="H287" s="309"/>
      <c r="I287" s="309"/>
      <c r="J287" s="309"/>
      <c r="K287" s="309"/>
      <c r="L287" s="309"/>
      <c r="M287" s="309"/>
      <c r="N287" s="309"/>
      <c r="O287" s="309"/>
      <c r="P287" s="309"/>
      <c r="Q287" s="309"/>
      <c r="R287" s="309"/>
      <c r="S287" s="309"/>
      <c r="T287" s="309"/>
      <c r="U287" s="309"/>
      <c r="V287" s="309"/>
      <c r="W287" s="309"/>
      <c r="X287" s="309"/>
      <c r="Y287" s="309"/>
      <c r="Z287" s="309"/>
      <c r="AA287" s="309"/>
      <c r="AB287" s="309"/>
      <c r="AC287" s="309"/>
      <c r="AD287" s="309"/>
      <c r="AE287" s="309"/>
      <c r="AF287" s="309"/>
      <c r="AG287" s="309"/>
      <c r="AH287" s="309"/>
      <c r="AI287" s="646" t="str">
        <f>IFERROR(AVERAGE(D287:AH287),"")</f>
        <v/>
      </c>
      <c r="AJ287" s="647"/>
      <c r="AK287" s="366"/>
    </row>
    <row r="288" spans="2:37" ht="15.75" x14ac:dyDescent="0.25">
      <c r="B288" s="20"/>
      <c r="C288" s="346">
        <v>23</v>
      </c>
      <c r="D288" s="309"/>
      <c r="E288" s="309"/>
      <c r="F288" s="309"/>
      <c r="G288" s="309"/>
      <c r="H288" s="309"/>
      <c r="I288" s="309"/>
      <c r="J288" s="309"/>
      <c r="K288" s="309"/>
      <c r="L288" s="309"/>
      <c r="M288" s="309"/>
      <c r="N288" s="309"/>
      <c r="O288" s="309"/>
      <c r="P288" s="309"/>
      <c r="Q288" s="309"/>
      <c r="R288" s="309"/>
      <c r="S288" s="309"/>
      <c r="T288" s="309"/>
      <c r="U288" s="309"/>
      <c r="V288" s="309"/>
      <c r="W288" s="309"/>
      <c r="X288" s="309"/>
      <c r="Y288" s="309"/>
      <c r="Z288" s="309"/>
      <c r="AA288" s="309"/>
      <c r="AB288" s="309"/>
      <c r="AC288" s="309"/>
      <c r="AD288" s="309"/>
      <c r="AE288" s="309"/>
      <c r="AF288" s="309"/>
      <c r="AG288" s="309"/>
      <c r="AH288" s="309"/>
      <c r="AI288" s="646" t="str">
        <f>IFERROR(AVERAGE(D288:AH288),"")</f>
        <v/>
      </c>
      <c r="AJ288" s="647"/>
      <c r="AK288" s="366"/>
    </row>
    <row r="289" spans="2:37" ht="15.75" x14ac:dyDescent="0.25">
      <c r="B289" s="20"/>
      <c r="C289" s="347">
        <v>24</v>
      </c>
      <c r="D289" s="310"/>
      <c r="E289" s="310"/>
      <c r="F289" s="310"/>
      <c r="G289" s="310"/>
      <c r="H289" s="310"/>
      <c r="I289" s="310"/>
      <c r="J289" s="310"/>
      <c r="K289" s="310"/>
      <c r="L289" s="310"/>
      <c r="M289" s="310"/>
      <c r="N289" s="310"/>
      <c r="O289" s="310"/>
      <c r="P289" s="310"/>
      <c r="Q289" s="310"/>
      <c r="R289" s="310"/>
      <c r="S289" s="310"/>
      <c r="T289" s="310"/>
      <c r="U289" s="310"/>
      <c r="V289" s="310"/>
      <c r="W289" s="310"/>
      <c r="X289" s="310"/>
      <c r="Y289" s="310"/>
      <c r="Z289" s="310"/>
      <c r="AA289" s="310"/>
      <c r="AB289" s="310"/>
      <c r="AC289" s="310"/>
      <c r="AD289" s="310"/>
      <c r="AE289" s="310"/>
      <c r="AF289" s="310"/>
      <c r="AG289" s="310"/>
      <c r="AH289" s="310"/>
      <c r="AI289" s="648" t="str">
        <f t="shared" ref="AI289" si="143">IFERROR(AVERAGE(D289:AH289),"")</f>
        <v/>
      </c>
      <c r="AJ289" s="649"/>
      <c r="AK289" s="366"/>
    </row>
    <row r="290" spans="2:37" ht="15.75" x14ac:dyDescent="0.25">
      <c r="B290" s="20"/>
      <c r="C290" s="236"/>
      <c r="D290" s="15"/>
      <c r="E290" s="15"/>
      <c r="F290" s="15"/>
      <c r="G290" s="15"/>
      <c r="H290" s="15"/>
      <c r="I290" s="15"/>
      <c r="J290" s="15"/>
      <c r="K290" s="15"/>
      <c r="L290" s="15"/>
      <c r="M290" s="15"/>
      <c r="N290" s="15"/>
      <c r="O290" s="15"/>
      <c r="P290" s="15"/>
      <c r="Q290" s="15"/>
      <c r="R290" s="15"/>
      <c r="S290" s="15"/>
      <c r="T290" s="17"/>
      <c r="U290" s="17"/>
      <c r="V290" s="17"/>
      <c r="W290" s="17"/>
      <c r="X290" s="17"/>
      <c r="Y290" s="17"/>
      <c r="Z290" s="17"/>
      <c r="AA290" s="17"/>
      <c r="AB290" s="17"/>
      <c r="AC290" s="17"/>
      <c r="AD290" s="17"/>
      <c r="AE290" s="17"/>
      <c r="AF290" s="17"/>
      <c r="AG290" s="17"/>
      <c r="AH290" s="17"/>
      <c r="AI290" s="17"/>
      <c r="AJ290" s="21"/>
      <c r="AK290" s="366"/>
    </row>
    <row r="291" spans="2:37" ht="16.5" thickBot="1" x14ac:dyDescent="0.3">
      <c r="B291" s="60"/>
      <c r="C291" s="220"/>
      <c r="D291" s="63"/>
      <c r="E291" s="63"/>
      <c r="F291" s="63"/>
      <c r="G291" s="63"/>
      <c r="H291" s="63"/>
      <c r="I291" s="63"/>
      <c r="J291" s="63"/>
      <c r="K291" s="63"/>
      <c r="L291" s="63"/>
      <c r="M291" s="63"/>
      <c r="N291" s="63"/>
      <c r="O291" s="63"/>
      <c r="P291" s="63"/>
      <c r="Q291" s="63"/>
      <c r="R291" s="63"/>
      <c r="S291" s="63"/>
      <c r="T291" s="63"/>
      <c r="U291" s="63"/>
      <c r="V291" s="63"/>
      <c r="W291" s="63"/>
      <c r="X291" s="63"/>
      <c r="Y291" s="63"/>
      <c r="Z291" s="63"/>
      <c r="AA291" s="63"/>
      <c r="AB291" s="63"/>
      <c r="AC291" s="63"/>
      <c r="AD291" s="63"/>
      <c r="AE291" s="63"/>
      <c r="AF291" s="63"/>
      <c r="AG291" s="63"/>
      <c r="AH291" s="63"/>
      <c r="AI291" s="63"/>
      <c r="AJ291" s="64"/>
      <c r="AK291" s="366"/>
    </row>
    <row r="292" spans="2:37" ht="15.75" x14ac:dyDescent="0.25">
      <c r="B292" s="40" t="str">
        <f>"Version " &amp; Version</f>
        <v>Version FINAL 03/31/2017</v>
      </c>
      <c r="C292" s="407"/>
      <c r="D292" s="407"/>
      <c r="E292" s="407"/>
      <c r="F292" s="407"/>
      <c r="G292" s="407"/>
      <c r="H292" s="407"/>
      <c r="I292" s="407"/>
      <c r="J292" s="407"/>
      <c r="K292" s="407"/>
      <c r="L292" s="407"/>
      <c r="M292" s="407"/>
      <c r="N292" s="407"/>
      <c r="O292" s="407"/>
      <c r="P292" s="407"/>
      <c r="Q292" s="407"/>
      <c r="R292" s="407"/>
      <c r="S292" s="407"/>
      <c r="T292" s="407"/>
      <c r="U292" s="407"/>
      <c r="V292" s="407"/>
      <c r="W292" s="407"/>
      <c r="X292" s="407"/>
      <c r="Y292" s="407"/>
      <c r="Z292" s="407"/>
      <c r="AA292" s="407"/>
      <c r="AB292" s="407"/>
      <c r="AC292" s="407"/>
      <c r="AD292" s="407"/>
      <c r="AE292" s="407"/>
      <c r="AF292" s="407"/>
      <c r="AG292" s="407"/>
      <c r="AH292" s="407"/>
      <c r="AI292" s="362"/>
      <c r="AJ292" s="363"/>
      <c r="AK292" s="366"/>
    </row>
    <row r="293" spans="2:37" ht="15.75" x14ac:dyDescent="0.25">
      <c r="B293" s="20"/>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c r="AC293" s="15"/>
      <c r="AD293" s="15"/>
      <c r="AE293" s="15"/>
      <c r="AF293" s="15"/>
      <c r="AG293" s="15"/>
      <c r="AH293" s="15"/>
      <c r="AI293" s="17"/>
      <c r="AJ293" s="21"/>
      <c r="AK293" s="366"/>
    </row>
    <row r="294" spans="2:37" ht="15.75" x14ac:dyDescent="0.25">
      <c r="B294" s="487" t="s">
        <v>293</v>
      </c>
      <c r="C294" s="488"/>
      <c r="D294" s="488"/>
      <c r="E294" s="488"/>
      <c r="F294" s="488"/>
      <c r="G294" s="488"/>
      <c r="H294" s="488"/>
      <c r="I294" s="488"/>
      <c r="J294" s="488"/>
      <c r="K294" s="488"/>
      <c r="L294" s="488"/>
      <c r="M294" s="488"/>
      <c r="N294" s="488"/>
      <c r="O294" s="488"/>
      <c r="P294" s="488"/>
      <c r="Q294" s="488"/>
      <c r="R294" s="488"/>
      <c r="S294" s="15"/>
      <c r="T294" s="15"/>
      <c r="U294" s="15"/>
      <c r="V294" s="15"/>
      <c r="W294" s="15"/>
      <c r="X294" s="15"/>
      <c r="Y294" s="15"/>
      <c r="Z294" s="15"/>
      <c r="AA294" s="15"/>
      <c r="AB294" s="15"/>
      <c r="AC294" s="15"/>
      <c r="AD294" s="15"/>
      <c r="AE294" s="15"/>
      <c r="AF294" s="15"/>
      <c r="AG294" s="15"/>
      <c r="AH294" s="15"/>
      <c r="AI294" s="17"/>
      <c r="AJ294" s="21"/>
      <c r="AK294" s="366"/>
    </row>
    <row r="295" spans="2:37" ht="15.75" x14ac:dyDescent="0.25">
      <c r="B295" s="622" t="s">
        <v>281</v>
      </c>
      <c r="C295" s="545"/>
      <c r="D295" s="545"/>
      <c r="E295" s="545"/>
      <c r="F295" s="545"/>
      <c r="G295" s="545"/>
      <c r="H295" s="545"/>
      <c r="I295" s="545"/>
      <c r="J295" s="545"/>
      <c r="K295" s="545"/>
      <c r="L295" s="545"/>
      <c r="M295" s="545"/>
      <c r="N295" s="545"/>
      <c r="O295" s="545"/>
      <c r="P295" s="545"/>
      <c r="Q295" s="545"/>
      <c r="R295" s="545"/>
      <c r="S295" s="15"/>
      <c r="T295" s="15"/>
      <c r="U295" s="15"/>
      <c r="V295" s="15"/>
      <c r="W295" s="15"/>
      <c r="X295" s="15"/>
      <c r="Y295" s="15"/>
      <c r="Z295" s="15"/>
      <c r="AA295" s="15"/>
      <c r="AB295" s="15"/>
      <c r="AC295" s="15"/>
      <c r="AD295" s="15"/>
      <c r="AE295" s="15"/>
      <c r="AF295" s="15"/>
      <c r="AG295" s="15"/>
      <c r="AH295" s="15"/>
      <c r="AI295" s="17"/>
      <c r="AJ295" s="21"/>
      <c r="AK295" s="366"/>
    </row>
    <row r="296" spans="2:37" ht="15.75" x14ac:dyDescent="0.25">
      <c r="B296" s="414"/>
      <c r="C296" s="545">
        <v>2022</v>
      </c>
      <c r="D296" s="545"/>
      <c r="E296" s="545"/>
      <c r="F296" s="545"/>
      <c r="G296" s="545"/>
      <c r="H296" s="545"/>
      <c r="I296" s="545"/>
      <c r="J296" s="545"/>
      <c r="K296" s="545"/>
      <c r="L296" s="545"/>
      <c r="M296" s="545"/>
      <c r="N296" s="545"/>
      <c r="O296" s="545"/>
      <c r="P296" s="545"/>
      <c r="Q296" s="545"/>
      <c r="R296" s="331"/>
      <c r="S296" s="15"/>
      <c r="T296" s="15"/>
      <c r="U296" s="15"/>
      <c r="V296" s="15"/>
      <c r="W296" s="15"/>
      <c r="X296" s="15"/>
      <c r="Y296" s="15"/>
      <c r="Z296" s="15"/>
      <c r="AA296" s="15"/>
      <c r="AB296" s="15"/>
      <c r="AC296" s="15"/>
      <c r="AD296" s="15"/>
      <c r="AE296" s="15"/>
      <c r="AF296" s="15"/>
      <c r="AG296" s="15"/>
      <c r="AH296" s="15"/>
      <c r="AI296" s="17"/>
      <c r="AJ296" s="21"/>
      <c r="AK296" s="366"/>
    </row>
    <row r="297" spans="2:37" ht="15.75" x14ac:dyDescent="0.25">
      <c r="B297" s="20"/>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c r="AC297" s="15"/>
      <c r="AD297" s="15"/>
      <c r="AE297" s="15"/>
      <c r="AF297" s="15"/>
      <c r="AG297" s="15"/>
      <c r="AH297" s="15"/>
      <c r="AI297" s="17"/>
      <c r="AJ297" s="21"/>
      <c r="AK297" s="366"/>
    </row>
    <row r="298" spans="2:37" ht="15.75" x14ac:dyDescent="0.25">
      <c r="B298" s="20" t="s">
        <v>288</v>
      </c>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c r="AC298" s="15"/>
      <c r="AD298" s="15"/>
      <c r="AE298" s="15"/>
      <c r="AF298" s="15"/>
      <c r="AG298" s="15"/>
      <c r="AH298" s="15"/>
      <c r="AI298" s="17"/>
      <c r="AJ298" s="21"/>
      <c r="AK298" s="366"/>
    </row>
    <row r="299" spans="2:37" ht="15.75" x14ac:dyDescent="0.25">
      <c r="B299" s="20"/>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c r="AC299" s="15"/>
      <c r="AD299" s="15"/>
      <c r="AE299" s="15"/>
      <c r="AF299" s="15"/>
      <c r="AG299" s="15"/>
      <c r="AH299" s="15"/>
      <c r="AI299" s="17"/>
      <c r="AJ299" s="21"/>
      <c r="AK299" s="366"/>
    </row>
    <row r="300" spans="2:37" ht="15.75" x14ac:dyDescent="0.25">
      <c r="B300" s="20"/>
      <c r="C300" s="371" t="s">
        <v>128</v>
      </c>
      <c r="D300" s="218">
        <v>1</v>
      </c>
      <c r="E300" s="218">
        <v>2</v>
      </c>
      <c r="F300" s="218">
        <v>3</v>
      </c>
      <c r="G300" s="218">
        <v>4</v>
      </c>
      <c r="H300" s="218">
        <v>5</v>
      </c>
      <c r="I300" s="218">
        <v>6</v>
      </c>
      <c r="J300" s="218">
        <v>7</v>
      </c>
      <c r="K300" s="218">
        <v>8</v>
      </c>
      <c r="L300" s="218">
        <v>9</v>
      </c>
      <c r="M300" s="218">
        <v>10</v>
      </c>
      <c r="N300" s="218">
        <v>11</v>
      </c>
      <c r="O300" s="218">
        <v>12</v>
      </c>
      <c r="P300" s="218">
        <v>13</v>
      </c>
      <c r="Q300" s="218">
        <v>14</v>
      </c>
      <c r="R300" s="218">
        <v>15</v>
      </c>
      <c r="S300" s="218">
        <v>16</v>
      </c>
      <c r="T300" s="218">
        <v>17</v>
      </c>
      <c r="U300" s="218">
        <v>18</v>
      </c>
      <c r="V300" s="218">
        <v>19</v>
      </c>
      <c r="W300" s="218">
        <v>20</v>
      </c>
      <c r="X300" s="218">
        <v>21</v>
      </c>
      <c r="Y300" s="218">
        <v>22</v>
      </c>
      <c r="Z300" s="218">
        <v>23</v>
      </c>
      <c r="AA300" s="218">
        <v>24</v>
      </c>
      <c r="AB300" s="218">
        <v>25</v>
      </c>
      <c r="AC300" s="218">
        <v>26</v>
      </c>
      <c r="AD300" s="218">
        <v>27</v>
      </c>
      <c r="AE300" s="218">
        <v>28</v>
      </c>
      <c r="AF300" s="218">
        <v>29</v>
      </c>
      <c r="AG300" s="218">
        <v>30</v>
      </c>
      <c r="AH300" s="218">
        <v>31</v>
      </c>
      <c r="AI300" s="644" t="s">
        <v>304</v>
      </c>
      <c r="AJ300" s="645"/>
      <c r="AK300" s="366"/>
    </row>
    <row r="301" spans="2:37" ht="15.75" x14ac:dyDescent="0.25">
      <c r="B301" s="20"/>
      <c r="C301" s="371"/>
      <c r="D301" s="218" t="s">
        <v>272</v>
      </c>
      <c r="E301" s="218" t="s">
        <v>273</v>
      </c>
      <c r="F301" s="218" t="s">
        <v>274</v>
      </c>
      <c r="G301" s="218" t="s">
        <v>275</v>
      </c>
      <c r="H301" s="218" t="s">
        <v>276</v>
      </c>
      <c r="I301" s="218" t="s">
        <v>277</v>
      </c>
      <c r="J301" s="218" t="s">
        <v>278</v>
      </c>
      <c r="K301" s="218" t="str">
        <f>D301</f>
        <v>Mon</v>
      </c>
      <c r="L301" s="218" t="str">
        <f t="shared" ref="L301" si="144">E301</f>
        <v>Tue</v>
      </c>
      <c r="M301" s="218" t="str">
        <f t="shared" ref="M301" si="145">F301</f>
        <v>Wed</v>
      </c>
      <c r="N301" s="218" t="str">
        <f t="shared" ref="N301" si="146">G301</f>
        <v>Thurs</v>
      </c>
      <c r="O301" s="218" t="str">
        <f t="shared" ref="O301" si="147">H301</f>
        <v>Fri</v>
      </c>
      <c r="P301" s="218" t="str">
        <f t="shared" ref="P301" si="148">I301</f>
        <v>Sat</v>
      </c>
      <c r="Q301" s="218" t="str">
        <f t="shared" ref="Q301" si="149">J301</f>
        <v>Sun</v>
      </c>
      <c r="R301" s="218" t="str">
        <f t="shared" ref="R301" si="150">K301</f>
        <v>Mon</v>
      </c>
      <c r="S301" s="218" t="str">
        <f t="shared" ref="S301" si="151">L301</f>
        <v>Tue</v>
      </c>
      <c r="T301" s="218" t="str">
        <f t="shared" ref="T301" si="152">M301</f>
        <v>Wed</v>
      </c>
      <c r="U301" s="218" t="str">
        <f t="shared" ref="U301" si="153">N301</f>
        <v>Thurs</v>
      </c>
      <c r="V301" s="218" t="str">
        <f t="shared" ref="V301" si="154">O301</f>
        <v>Fri</v>
      </c>
      <c r="W301" s="218" t="str">
        <f t="shared" ref="W301" si="155">P301</f>
        <v>Sat</v>
      </c>
      <c r="X301" s="218" t="str">
        <f t="shared" ref="X301" si="156">Q301</f>
        <v>Sun</v>
      </c>
      <c r="Y301" s="218" t="str">
        <f t="shared" ref="Y301" si="157">R301</f>
        <v>Mon</v>
      </c>
      <c r="Z301" s="218" t="str">
        <f t="shared" ref="Z301" si="158">S301</f>
        <v>Tue</v>
      </c>
      <c r="AA301" s="218" t="str">
        <f t="shared" ref="AA301" si="159">T301</f>
        <v>Wed</v>
      </c>
      <c r="AB301" s="218" t="str">
        <f t="shared" ref="AB301" si="160">U301</f>
        <v>Thurs</v>
      </c>
      <c r="AC301" s="218" t="str">
        <f t="shared" ref="AC301" si="161">V301</f>
        <v>Fri</v>
      </c>
      <c r="AD301" s="218" t="str">
        <f t="shared" ref="AD301" si="162">W301</f>
        <v>Sat</v>
      </c>
      <c r="AE301" s="218" t="str">
        <f t="shared" ref="AE301" si="163">X301</f>
        <v>Sun</v>
      </c>
      <c r="AF301" s="218" t="str">
        <f t="shared" ref="AF301" si="164">Y301</f>
        <v>Mon</v>
      </c>
      <c r="AG301" s="218" t="str">
        <f t="shared" ref="AG301" si="165">Z301</f>
        <v>Tue</v>
      </c>
      <c r="AH301" s="218" t="str">
        <f t="shared" ref="AH301" si="166">AA301</f>
        <v>Wed</v>
      </c>
      <c r="AI301" s="644" t="s">
        <v>305</v>
      </c>
      <c r="AJ301" s="645"/>
      <c r="AK301" s="366"/>
    </row>
    <row r="302" spans="2:37" ht="15.75" x14ac:dyDescent="0.25">
      <c r="B302" s="20"/>
      <c r="C302" s="214">
        <v>1</v>
      </c>
      <c r="D302" s="309"/>
      <c r="E302" s="309"/>
      <c r="F302" s="309"/>
      <c r="G302" s="309"/>
      <c r="H302" s="309"/>
      <c r="I302" s="309"/>
      <c r="J302" s="309"/>
      <c r="K302" s="309"/>
      <c r="L302" s="309"/>
      <c r="M302" s="309"/>
      <c r="N302" s="309"/>
      <c r="O302" s="309"/>
      <c r="P302" s="309"/>
      <c r="Q302" s="309"/>
      <c r="R302" s="309"/>
      <c r="S302" s="309"/>
      <c r="T302" s="309"/>
      <c r="U302" s="309"/>
      <c r="V302" s="309"/>
      <c r="W302" s="309"/>
      <c r="X302" s="309"/>
      <c r="Y302" s="309"/>
      <c r="Z302" s="309"/>
      <c r="AA302" s="309"/>
      <c r="AB302" s="309"/>
      <c r="AC302" s="309"/>
      <c r="AD302" s="309"/>
      <c r="AE302" s="309"/>
      <c r="AF302" s="309"/>
      <c r="AG302" s="309"/>
      <c r="AH302" s="309"/>
      <c r="AI302" s="650" t="str">
        <f>IFERROR(AVERAGE(D302:AH302),"")</f>
        <v/>
      </c>
      <c r="AJ302" s="651"/>
      <c r="AK302" s="366"/>
    </row>
    <row r="303" spans="2:37" ht="15.75" x14ac:dyDescent="0.25">
      <c r="B303" s="20"/>
      <c r="C303" s="214">
        <v>2</v>
      </c>
      <c r="D303" s="309"/>
      <c r="E303" s="309"/>
      <c r="F303" s="309"/>
      <c r="G303" s="309"/>
      <c r="H303" s="309"/>
      <c r="I303" s="309"/>
      <c r="J303" s="309"/>
      <c r="K303" s="309"/>
      <c r="L303" s="309"/>
      <c r="M303" s="309"/>
      <c r="N303" s="309"/>
      <c r="O303" s="309"/>
      <c r="P303" s="309"/>
      <c r="Q303" s="309"/>
      <c r="R303" s="309"/>
      <c r="S303" s="309"/>
      <c r="T303" s="309"/>
      <c r="U303" s="309"/>
      <c r="V303" s="309"/>
      <c r="W303" s="309"/>
      <c r="X303" s="309"/>
      <c r="Y303" s="309"/>
      <c r="Z303" s="309"/>
      <c r="AA303" s="309"/>
      <c r="AB303" s="309"/>
      <c r="AC303" s="309"/>
      <c r="AD303" s="309"/>
      <c r="AE303" s="309"/>
      <c r="AF303" s="309"/>
      <c r="AG303" s="309"/>
      <c r="AH303" s="309"/>
      <c r="AI303" s="646" t="str">
        <f>IFERROR(AVERAGE(D303:AH303),"")</f>
        <v/>
      </c>
      <c r="AJ303" s="647"/>
      <c r="AK303" s="366"/>
    </row>
    <row r="304" spans="2:37" ht="15.75" x14ac:dyDescent="0.25">
      <c r="B304" s="20"/>
      <c r="C304" s="214">
        <v>3</v>
      </c>
      <c r="D304" s="309"/>
      <c r="E304" s="309"/>
      <c r="F304" s="309"/>
      <c r="G304" s="309"/>
      <c r="H304" s="309"/>
      <c r="I304" s="309"/>
      <c r="J304" s="309"/>
      <c r="K304" s="309"/>
      <c r="L304" s="309"/>
      <c r="M304" s="309"/>
      <c r="N304" s="309"/>
      <c r="O304" s="309"/>
      <c r="P304" s="309"/>
      <c r="Q304" s="309"/>
      <c r="R304" s="309"/>
      <c r="S304" s="309"/>
      <c r="T304" s="309"/>
      <c r="U304" s="309"/>
      <c r="V304" s="309"/>
      <c r="W304" s="309"/>
      <c r="X304" s="309"/>
      <c r="Y304" s="309"/>
      <c r="Z304" s="309"/>
      <c r="AA304" s="309"/>
      <c r="AB304" s="309"/>
      <c r="AC304" s="309"/>
      <c r="AD304" s="309"/>
      <c r="AE304" s="309"/>
      <c r="AF304" s="309"/>
      <c r="AG304" s="309"/>
      <c r="AH304" s="309"/>
      <c r="AI304" s="646" t="str">
        <f t="shared" ref="AI304:AI307" si="167">IFERROR(AVERAGE(D304:AH304),"")</f>
        <v/>
      </c>
      <c r="AJ304" s="647"/>
      <c r="AK304" s="366"/>
    </row>
    <row r="305" spans="2:37" ht="15.75" x14ac:dyDescent="0.25">
      <c r="B305" s="20"/>
      <c r="C305" s="214">
        <v>4</v>
      </c>
      <c r="D305" s="309"/>
      <c r="E305" s="309"/>
      <c r="F305" s="309"/>
      <c r="G305" s="309"/>
      <c r="H305" s="309"/>
      <c r="I305" s="309"/>
      <c r="J305" s="309"/>
      <c r="K305" s="309"/>
      <c r="L305" s="309"/>
      <c r="M305" s="309"/>
      <c r="N305" s="309"/>
      <c r="O305" s="309"/>
      <c r="P305" s="309"/>
      <c r="Q305" s="309"/>
      <c r="R305" s="309"/>
      <c r="S305" s="309"/>
      <c r="T305" s="309"/>
      <c r="U305" s="309"/>
      <c r="V305" s="309"/>
      <c r="W305" s="309"/>
      <c r="X305" s="309"/>
      <c r="Y305" s="309"/>
      <c r="Z305" s="309"/>
      <c r="AA305" s="309"/>
      <c r="AB305" s="309"/>
      <c r="AC305" s="309"/>
      <c r="AD305" s="309"/>
      <c r="AE305" s="309"/>
      <c r="AF305" s="309"/>
      <c r="AG305" s="309"/>
      <c r="AH305" s="309"/>
      <c r="AI305" s="646" t="str">
        <f t="shared" si="167"/>
        <v/>
      </c>
      <c r="AJ305" s="647"/>
      <c r="AK305" s="366"/>
    </row>
    <row r="306" spans="2:37" ht="15.75" x14ac:dyDescent="0.25">
      <c r="B306" s="20"/>
      <c r="C306" s="214">
        <v>5</v>
      </c>
      <c r="D306" s="309"/>
      <c r="E306" s="309"/>
      <c r="F306" s="309"/>
      <c r="G306" s="309"/>
      <c r="H306" s="309"/>
      <c r="I306" s="309"/>
      <c r="J306" s="309"/>
      <c r="K306" s="309"/>
      <c r="L306" s="309"/>
      <c r="M306" s="309"/>
      <c r="N306" s="309"/>
      <c r="O306" s="309"/>
      <c r="P306" s="309"/>
      <c r="Q306" s="309"/>
      <c r="R306" s="309"/>
      <c r="S306" s="309"/>
      <c r="T306" s="309"/>
      <c r="U306" s="309"/>
      <c r="V306" s="309"/>
      <c r="W306" s="309"/>
      <c r="X306" s="309"/>
      <c r="Y306" s="309"/>
      <c r="Z306" s="309"/>
      <c r="AA306" s="309"/>
      <c r="AB306" s="309"/>
      <c r="AC306" s="309"/>
      <c r="AD306" s="309"/>
      <c r="AE306" s="309"/>
      <c r="AF306" s="309"/>
      <c r="AG306" s="309"/>
      <c r="AH306" s="309"/>
      <c r="AI306" s="646" t="str">
        <f t="shared" si="167"/>
        <v/>
      </c>
      <c r="AJ306" s="647"/>
      <c r="AK306" s="366"/>
    </row>
    <row r="307" spans="2:37" ht="15.75" x14ac:dyDescent="0.25">
      <c r="B307" s="20"/>
      <c r="C307" s="214">
        <v>6</v>
      </c>
      <c r="D307" s="309"/>
      <c r="E307" s="309"/>
      <c r="F307" s="309"/>
      <c r="G307" s="309"/>
      <c r="H307" s="309"/>
      <c r="I307" s="309"/>
      <c r="J307" s="309"/>
      <c r="K307" s="309"/>
      <c r="L307" s="309"/>
      <c r="M307" s="309"/>
      <c r="N307" s="309"/>
      <c r="O307" s="309"/>
      <c r="P307" s="309"/>
      <c r="Q307" s="309"/>
      <c r="R307" s="309"/>
      <c r="S307" s="309"/>
      <c r="T307" s="309"/>
      <c r="U307" s="309"/>
      <c r="V307" s="309"/>
      <c r="W307" s="309"/>
      <c r="X307" s="309"/>
      <c r="Y307" s="309"/>
      <c r="Z307" s="309"/>
      <c r="AA307" s="309"/>
      <c r="AB307" s="309"/>
      <c r="AC307" s="309"/>
      <c r="AD307" s="309"/>
      <c r="AE307" s="309"/>
      <c r="AF307" s="309"/>
      <c r="AG307" s="309"/>
      <c r="AH307" s="309"/>
      <c r="AI307" s="646" t="str">
        <f t="shared" si="167"/>
        <v/>
      </c>
      <c r="AJ307" s="647"/>
      <c r="AK307" s="366"/>
    </row>
    <row r="308" spans="2:37" ht="15.75" x14ac:dyDescent="0.25">
      <c r="B308" s="20"/>
      <c r="C308" s="214">
        <v>7</v>
      </c>
      <c r="D308" s="309"/>
      <c r="E308" s="309"/>
      <c r="F308" s="309"/>
      <c r="G308" s="309"/>
      <c r="H308" s="309"/>
      <c r="I308" s="309"/>
      <c r="J308" s="309"/>
      <c r="K308" s="309"/>
      <c r="L308" s="309"/>
      <c r="M308" s="309"/>
      <c r="N308" s="309"/>
      <c r="O308" s="309"/>
      <c r="P308" s="309"/>
      <c r="Q308" s="309"/>
      <c r="R308" s="309"/>
      <c r="S308" s="309"/>
      <c r="T308" s="309"/>
      <c r="U308" s="309"/>
      <c r="V308" s="309"/>
      <c r="W308" s="309"/>
      <c r="X308" s="309"/>
      <c r="Y308" s="309"/>
      <c r="Z308" s="309"/>
      <c r="AA308" s="309"/>
      <c r="AB308" s="309"/>
      <c r="AC308" s="309"/>
      <c r="AD308" s="309"/>
      <c r="AE308" s="309"/>
      <c r="AF308" s="309"/>
      <c r="AG308" s="309"/>
      <c r="AH308" s="309"/>
      <c r="AI308" s="646" t="str">
        <f>IFERROR(AVERAGE(D308:AH308),"")</f>
        <v/>
      </c>
      <c r="AJ308" s="647"/>
      <c r="AK308" s="366"/>
    </row>
    <row r="309" spans="2:37" ht="15.75" x14ac:dyDescent="0.25">
      <c r="B309" s="20"/>
      <c r="C309" s="214">
        <v>8</v>
      </c>
      <c r="D309" s="309"/>
      <c r="E309" s="309"/>
      <c r="F309" s="309"/>
      <c r="G309" s="309"/>
      <c r="H309" s="309"/>
      <c r="I309" s="309"/>
      <c r="J309" s="309"/>
      <c r="K309" s="309"/>
      <c r="L309" s="309"/>
      <c r="M309" s="309"/>
      <c r="N309" s="309"/>
      <c r="O309" s="309"/>
      <c r="P309" s="309"/>
      <c r="Q309" s="309"/>
      <c r="R309" s="309"/>
      <c r="S309" s="309"/>
      <c r="T309" s="309"/>
      <c r="U309" s="309"/>
      <c r="V309" s="309"/>
      <c r="W309" s="309"/>
      <c r="X309" s="309"/>
      <c r="Y309" s="309"/>
      <c r="Z309" s="309"/>
      <c r="AA309" s="309"/>
      <c r="AB309" s="309"/>
      <c r="AC309" s="309"/>
      <c r="AD309" s="309"/>
      <c r="AE309" s="309"/>
      <c r="AF309" s="309"/>
      <c r="AG309" s="309"/>
      <c r="AH309" s="309"/>
      <c r="AI309" s="646" t="str">
        <f t="shared" ref="AI309:AI322" si="168">IFERROR(AVERAGE(D309:AH309),"")</f>
        <v/>
      </c>
      <c r="AJ309" s="647"/>
      <c r="AK309" s="366"/>
    </row>
    <row r="310" spans="2:37" ht="15.75" x14ac:dyDescent="0.25">
      <c r="B310" s="20"/>
      <c r="C310" s="214">
        <v>9</v>
      </c>
      <c r="D310" s="309"/>
      <c r="E310" s="309"/>
      <c r="F310" s="309"/>
      <c r="G310" s="309"/>
      <c r="H310" s="309"/>
      <c r="I310" s="309"/>
      <c r="J310" s="309"/>
      <c r="K310" s="309"/>
      <c r="L310" s="309"/>
      <c r="M310" s="309"/>
      <c r="N310" s="309"/>
      <c r="O310" s="309"/>
      <c r="P310" s="309"/>
      <c r="Q310" s="309"/>
      <c r="R310" s="309"/>
      <c r="S310" s="309"/>
      <c r="T310" s="309"/>
      <c r="U310" s="309"/>
      <c r="V310" s="309"/>
      <c r="W310" s="309"/>
      <c r="X310" s="309"/>
      <c r="Y310" s="309"/>
      <c r="Z310" s="309"/>
      <c r="AA310" s="309"/>
      <c r="AB310" s="309"/>
      <c r="AC310" s="309"/>
      <c r="AD310" s="309"/>
      <c r="AE310" s="309"/>
      <c r="AF310" s="309"/>
      <c r="AG310" s="309"/>
      <c r="AH310" s="309"/>
      <c r="AI310" s="646" t="str">
        <f t="shared" si="168"/>
        <v/>
      </c>
      <c r="AJ310" s="647"/>
      <c r="AK310" s="366"/>
    </row>
    <row r="311" spans="2:37" ht="15.75" x14ac:dyDescent="0.25">
      <c r="B311" s="20"/>
      <c r="C311" s="346">
        <v>10</v>
      </c>
      <c r="D311" s="309"/>
      <c r="E311" s="309"/>
      <c r="F311" s="309"/>
      <c r="G311" s="309"/>
      <c r="H311" s="309"/>
      <c r="I311" s="309"/>
      <c r="J311" s="309"/>
      <c r="K311" s="309"/>
      <c r="L311" s="309"/>
      <c r="M311" s="309"/>
      <c r="N311" s="309"/>
      <c r="O311" s="309"/>
      <c r="P311" s="309"/>
      <c r="Q311" s="309"/>
      <c r="R311" s="309"/>
      <c r="S311" s="309"/>
      <c r="T311" s="309"/>
      <c r="U311" s="309"/>
      <c r="V311" s="309"/>
      <c r="W311" s="309"/>
      <c r="X311" s="309"/>
      <c r="Y311" s="309"/>
      <c r="Z311" s="309"/>
      <c r="AA311" s="309"/>
      <c r="AB311" s="309"/>
      <c r="AC311" s="309"/>
      <c r="AD311" s="309"/>
      <c r="AE311" s="309"/>
      <c r="AF311" s="309"/>
      <c r="AG311" s="309"/>
      <c r="AH311" s="309"/>
      <c r="AI311" s="646" t="str">
        <f t="shared" si="168"/>
        <v/>
      </c>
      <c r="AJ311" s="647"/>
      <c r="AK311" s="366"/>
    </row>
    <row r="312" spans="2:37" ht="15.75" x14ac:dyDescent="0.25">
      <c r="B312" s="20"/>
      <c r="C312" s="346">
        <v>11</v>
      </c>
      <c r="D312" s="309"/>
      <c r="E312" s="309"/>
      <c r="F312" s="309"/>
      <c r="G312" s="309"/>
      <c r="H312" s="309"/>
      <c r="I312" s="309"/>
      <c r="J312" s="309"/>
      <c r="K312" s="309"/>
      <c r="L312" s="309"/>
      <c r="M312" s="309"/>
      <c r="N312" s="309"/>
      <c r="O312" s="309"/>
      <c r="P312" s="309"/>
      <c r="Q312" s="309"/>
      <c r="R312" s="309"/>
      <c r="S312" s="309"/>
      <c r="T312" s="309"/>
      <c r="U312" s="309"/>
      <c r="V312" s="309"/>
      <c r="W312" s="309"/>
      <c r="X312" s="309"/>
      <c r="Y312" s="309"/>
      <c r="Z312" s="309"/>
      <c r="AA312" s="309"/>
      <c r="AB312" s="309"/>
      <c r="AC312" s="309"/>
      <c r="AD312" s="309"/>
      <c r="AE312" s="309"/>
      <c r="AF312" s="309"/>
      <c r="AG312" s="309"/>
      <c r="AH312" s="309"/>
      <c r="AI312" s="646" t="str">
        <f t="shared" si="168"/>
        <v/>
      </c>
      <c r="AJ312" s="647"/>
      <c r="AK312" s="366"/>
    </row>
    <row r="313" spans="2:37" ht="15.75" x14ac:dyDescent="0.25">
      <c r="B313" s="20"/>
      <c r="C313" s="346">
        <v>12</v>
      </c>
      <c r="D313" s="309"/>
      <c r="E313" s="309"/>
      <c r="F313" s="309"/>
      <c r="G313" s="309"/>
      <c r="H313" s="309"/>
      <c r="I313" s="309"/>
      <c r="J313" s="309"/>
      <c r="K313" s="309"/>
      <c r="L313" s="309"/>
      <c r="M313" s="309"/>
      <c r="N313" s="309"/>
      <c r="O313" s="309"/>
      <c r="P313" s="309"/>
      <c r="Q313" s="309"/>
      <c r="R313" s="309"/>
      <c r="S313" s="309"/>
      <c r="T313" s="309"/>
      <c r="U313" s="309"/>
      <c r="V313" s="309"/>
      <c r="W313" s="309"/>
      <c r="X313" s="309"/>
      <c r="Y313" s="309"/>
      <c r="Z313" s="309"/>
      <c r="AA313" s="309"/>
      <c r="AB313" s="309"/>
      <c r="AC313" s="309"/>
      <c r="AD313" s="309"/>
      <c r="AE313" s="309"/>
      <c r="AF313" s="309"/>
      <c r="AG313" s="309"/>
      <c r="AH313" s="309"/>
      <c r="AI313" s="646" t="str">
        <f>IFERROR(AVERAGE(D313:AH313),"")</f>
        <v/>
      </c>
      <c r="AJ313" s="647"/>
      <c r="AK313" s="366"/>
    </row>
    <row r="314" spans="2:37" ht="15.75" x14ac:dyDescent="0.25">
      <c r="B314" s="20"/>
      <c r="C314" s="346">
        <v>13</v>
      </c>
      <c r="D314" s="309"/>
      <c r="E314" s="309"/>
      <c r="F314" s="309"/>
      <c r="G314" s="309"/>
      <c r="H314" s="309"/>
      <c r="I314" s="309"/>
      <c r="J314" s="309"/>
      <c r="K314" s="309"/>
      <c r="L314" s="309"/>
      <c r="M314" s="309"/>
      <c r="N314" s="309"/>
      <c r="O314" s="309"/>
      <c r="P314" s="309"/>
      <c r="Q314" s="309"/>
      <c r="R314" s="309"/>
      <c r="S314" s="309"/>
      <c r="T314" s="309"/>
      <c r="U314" s="309"/>
      <c r="V314" s="309"/>
      <c r="W314" s="309"/>
      <c r="X314" s="309"/>
      <c r="Y314" s="309"/>
      <c r="Z314" s="309"/>
      <c r="AA314" s="309"/>
      <c r="AB314" s="309"/>
      <c r="AC314" s="309"/>
      <c r="AD314" s="309"/>
      <c r="AE314" s="309"/>
      <c r="AF314" s="309"/>
      <c r="AG314" s="309"/>
      <c r="AH314" s="309"/>
      <c r="AI314" s="646" t="str">
        <f t="shared" si="168"/>
        <v/>
      </c>
      <c r="AJ314" s="647"/>
      <c r="AK314" s="366"/>
    </row>
    <row r="315" spans="2:37" ht="15.75" x14ac:dyDescent="0.25">
      <c r="B315" s="20"/>
      <c r="C315" s="346">
        <v>14</v>
      </c>
      <c r="D315" s="309"/>
      <c r="E315" s="309"/>
      <c r="F315" s="309"/>
      <c r="G315" s="309"/>
      <c r="H315" s="309"/>
      <c r="I315" s="309"/>
      <c r="J315" s="309"/>
      <c r="K315" s="309"/>
      <c r="L315" s="309"/>
      <c r="M315" s="309"/>
      <c r="N315" s="309"/>
      <c r="O315" s="309"/>
      <c r="P315" s="309"/>
      <c r="Q315" s="309"/>
      <c r="R315" s="309"/>
      <c r="S315" s="309"/>
      <c r="T315" s="309"/>
      <c r="U315" s="309"/>
      <c r="V315" s="309"/>
      <c r="W315" s="309"/>
      <c r="X315" s="309"/>
      <c r="Y315" s="309"/>
      <c r="Z315" s="309"/>
      <c r="AA315" s="309"/>
      <c r="AB315" s="309"/>
      <c r="AC315" s="309"/>
      <c r="AD315" s="309"/>
      <c r="AE315" s="309"/>
      <c r="AF315" s="309"/>
      <c r="AG315" s="309"/>
      <c r="AH315" s="309"/>
      <c r="AI315" s="646" t="str">
        <f t="shared" si="168"/>
        <v/>
      </c>
      <c r="AJ315" s="647"/>
      <c r="AK315" s="366"/>
    </row>
    <row r="316" spans="2:37" ht="15.75" x14ac:dyDescent="0.25">
      <c r="B316" s="20"/>
      <c r="C316" s="346">
        <v>15</v>
      </c>
      <c r="D316" s="309"/>
      <c r="E316" s="309"/>
      <c r="F316" s="309"/>
      <c r="G316" s="309"/>
      <c r="H316" s="309"/>
      <c r="I316" s="309"/>
      <c r="J316" s="309"/>
      <c r="K316" s="309"/>
      <c r="L316" s="309"/>
      <c r="M316" s="309"/>
      <c r="N316" s="309"/>
      <c r="O316" s="309"/>
      <c r="P316" s="309"/>
      <c r="Q316" s="309"/>
      <c r="R316" s="309"/>
      <c r="S316" s="309"/>
      <c r="T316" s="309"/>
      <c r="U316" s="309"/>
      <c r="V316" s="309"/>
      <c r="W316" s="309"/>
      <c r="X316" s="309"/>
      <c r="Y316" s="309"/>
      <c r="Z316" s="309"/>
      <c r="AA316" s="309"/>
      <c r="AB316" s="309"/>
      <c r="AC316" s="309"/>
      <c r="AD316" s="309"/>
      <c r="AE316" s="309"/>
      <c r="AF316" s="309"/>
      <c r="AG316" s="309"/>
      <c r="AH316" s="309"/>
      <c r="AI316" s="646" t="str">
        <f t="shared" si="168"/>
        <v/>
      </c>
      <c r="AJ316" s="647"/>
      <c r="AK316" s="366"/>
    </row>
    <row r="317" spans="2:37" ht="15.75" x14ac:dyDescent="0.25">
      <c r="B317" s="20"/>
      <c r="C317" s="346">
        <v>16</v>
      </c>
      <c r="D317" s="309"/>
      <c r="E317" s="309"/>
      <c r="F317" s="309"/>
      <c r="G317" s="309"/>
      <c r="H317" s="309"/>
      <c r="I317" s="309"/>
      <c r="J317" s="309"/>
      <c r="K317" s="309"/>
      <c r="L317" s="309"/>
      <c r="M317" s="309"/>
      <c r="N317" s="309"/>
      <c r="O317" s="309"/>
      <c r="P317" s="309"/>
      <c r="Q317" s="309"/>
      <c r="R317" s="309"/>
      <c r="S317" s="309"/>
      <c r="T317" s="309"/>
      <c r="U317" s="309"/>
      <c r="V317" s="309"/>
      <c r="W317" s="309"/>
      <c r="X317" s="309"/>
      <c r="Y317" s="309"/>
      <c r="Z317" s="309"/>
      <c r="AA317" s="309"/>
      <c r="AB317" s="309"/>
      <c r="AC317" s="309"/>
      <c r="AD317" s="309"/>
      <c r="AE317" s="309"/>
      <c r="AF317" s="309"/>
      <c r="AG317" s="309"/>
      <c r="AH317" s="309"/>
      <c r="AI317" s="646" t="str">
        <f t="shared" si="168"/>
        <v/>
      </c>
      <c r="AJ317" s="647"/>
      <c r="AK317" s="366"/>
    </row>
    <row r="318" spans="2:37" ht="15.75" x14ac:dyDescent="0.25">
      <c r="B318" s="20"/>
      <c r="C318" s="346">
        <v>17</v>
      </c>
      <c r="D318" s="309"/>
      <c r="E318" s="309"/>
      <c r="F318" s="309"/>
      <c r="G318" s="309"/>
      <c r="H318" s="309"/>
      <c r="I318" s="309"/>
      <c r="J318" s="309"/>
      <c r="K318" s="309"/>
      <c r="L318" s="309"/>
      <c r="M318" s="309"/>
      <c r="N318" s="309"/>
      <c r="O318" s="309"/>
      <c r="P318" s="309"/>
      <c r="Q318" s="309"/>
      <c r="R318" s="309"/>
      <c r="S318" s="309"/>
      <c r="T318" s="309"/>
      <c r="U318" s="309"/>
      <c r="V318" s="309"/>
      <c r="W318" s="309"/>
      <c r="X318" s="309"/>
      <c r="Y318" s="309"/>
      <c r="Z318" s="309"/>
      <c r="AA318" s="309"/>
      <c r="AB318" s="309"/>
      <c r="AC318" s="309"/>
      <c r="AD318" s="309"/>
      <c r="AE318" s="309"/>
      <c r="AF318" s="309"/>
      <c r="AG318" s="309"/>
      <c r="AH318" s="309"/>
      <c r="AI318" s="646" t="str">
        <f t="shared" si="168"/>
        <v/>
      </c>
      <c r="AJ318" s="647"/>
      <c r="AK318" s="366"/>
    </row>
    <row r="319" spans="2:37" ht="15.75" x14ac:dyDescent="0.25">
      <c r="B319" s="20"/>
      <c r="C319" s="346">
        <v>18</v>
      </c>
      <c r="D319" s="309"/>
      <c r="E319" s="309"/>
      <c r="F319" s="309"/>
      <c r="G319" s="309"/>
      <c r="H319" s="309"/>
      <c r="I319" s="309"/>
      <c r="J319" s="309"/>
      <c r="K319" s="309"/>
      <c r="L319" s="309"/>
      <c r="M319" s="309"/>
      <c r="N319" s="309"/>
      <c r="O319" s="309"/>
      <c r="P319" s="309"/>
      <c r="Q319" s="309"/>
      <c r="R319" s="309"/>
      <c r="S319" s="309"/>
      <c r="T319" s="309"/>
      <c r="U319" s="309"/>
      <c r="V319" s="309"/>
      <c r="W319" s="309"/>
      <c r="X319" s="309"/>
      <c r="Y319" s="309"/>
      <c r="Z319" s="309"/>
      <c r="AA319" s="309"/>
      <c r="AB319" s="309"/>
      <c r="AC319" s="309"/>
      <c r="AD319" s="309"/>
      <c r="AE319" s="309"/>
      <c r="AF319" s="309"/>
      <c r="AG319" s="309"/>
      <c r="AH319" s="309"/>
      <c r="AI319" s="646" t="str">
        <f t="shared" si="168"/>
        <v/>
      </c>
      <c r="AJ319" s="647"/>
      <c r="AK319" s="366"/>
    </row>
    <row r="320" spans="2:37" ht="15.75" x14ac:dyDescent="0.25">
      <c r="B320" s="20"/>
      <c r="C320" s="346">
        <v>19</v>
      </c>
      <c r="D320" s="309"/>
      <c r="E320" s="309"/>
      <c r="F320" s="309"/>
      <c r="G320" s="309"/>
      <c r="H320" s="309"/>
      <c r="I320" s="309"/>
      <c r="J320" s="309"/>
      <c r="K320" s="309"/>
      <c r="L320" s="309"/>
      <c r="M320" s="309"/>
      <c r="N320" s="309"/>
      <c r="O320" s="309"/>
      <c r="P320" s="309"/>
      <c r="Q320" s="309"/>
      <c r="R320" s="309"/>
      <c r="S320" s="309"/>
      <c r="T320" s="309"/>
      <c r="U320" s="309"/>
      <c r="V320" s="309"/>
      <c r="W320" s="309"/>
      <c r="X320" s="309"/>
      <c r="Y320" s="309"/>
      <c r="Z320" s="309"/>
      <c r="AA320" s="309"/>
      <c r="AB320" s="309"/>
      <c r="AC320" s="309"/>
      <c r="AD320" s="309"/>
      <c r="AE320" s="309"/>
      <c r="AF320" s="309"/>
      <c r="AG320" s="309"/>
      <c r="AH320" s="309"/>
      <c r="AI320" s="646" t="str">
        <f t="shared" si="168"/>
        <v/>
      </c>
      <c r="AJ320" s="647"/>
      <c r="AK320" s="366"/>
    </row>
    <row r="321" spans="2:37" ht="15.75" x14ac:dyDescent="0.25">
      <c r="B321" s="20"/>
      <c r="C321" s="346">
        <v>20</v>
      </c>
      <c r="D321" s="309"/>
      <c r="E321" s="309"/>
      <c r="F321" s="309"/>
      <c r="G321" s="309"/>
      <c r="H321" s="309"/>
      <c r="I321" s="309"/>
      <c r="J321" s="309"/>
      <c r="K321" s="309"/>
      <c r="L321" s="309"/>
      <c r="M321" s="309"/>
      <c r="N321" s="309"/>
      <c r="O321" s="309"/>
      <c r="P321" s="309"/>
      <c r="Q321" s="309"/>
      <c r="R321" s="309"/>
      <c r="S321" s="309"/>
      <c r="T321" s="309"/>
      <c r="U321" s="309"/>
      <c r="V321" s="309"/>
      <c r="W321" s="309"/>
      <c r="X321" s="309"/>
      <c r="Y321" s="309"/>
      <c r="Z321" s="309"/>
      <c r="AA321" s="309"/>
      <c r="AB321" s="309"/>
      <c r="AC321" s="309"/>
      <c r="AD321" s="309"/>
      <c r="AE321" s="309"/>
      <c r="AF321" s="309"/>
      <c r="AG321" s="309"/>
      <c r="AH321" s="309"/>
      <c r="AI321" s="646" t="str">
        <f t="shared" si="168"/>
        <v/>
      </c>
      <c r="AJ321" s="647"/>
      <c r="AK321" s="366"/>
    </row>
    <row r="322" spans="2:37" ht="15.75" x14ac:dyDescent="0.25">
      <c r="B322" s="20"/>
      <c r="C322" s="346">
        <v>21</v>
      </c>
      <c r="D322" s="309"/>
      <c r="E322" s="309"/>
      <c r="F322" s="309"/>
      <c r="G322" s="309"/>
      <c r="H322" s="309"/>
      <c r="I322" s="309"/>
      <c r="J322" s="309"/>
      <c r="K322" s="309"/>
      <c r="L322" s="309"/>
      <c r="M322" s="309"/>
      <c r="N322" s="309"/>
      <c r="O322" s="309"/>
      <c r="P322" s="309"/>
      <c r="Q322" s="309"/>
      <c r="R322" s="309"/>
      <c r="S322" s="309"/>
      <c r="T322" s="309"/>
      <c r="U322" s="309"/>
      <c r="V322" s="309"/>
      <c r="W322" s="309"/>
      <c r="X322" s="309"/>
      <c r="Y322" s="309"/>
      <c r="Z322" s="309"/>
      <c r="AA322" s="309"/>
      <c r="AB322" s="309"/>
      <c r="AC322" s="309"/>
      <c r="AD322" s="309"/>
      <c r="AE322" s="309"/>
      <c r="AF322" s="309"/>
      <c r="AG322" s="309"/>
      <c r="AH322" s="309"/>
      <c r="AI322" s="646" t="str">
        <f t="shared" si="168"/>
        <v/>
      </c>
      <c r="AJ322" s="647"/>
      <c r="AK322" s="366"/>
    </row>
    <row r="323" spans="2:37" ht="15.75" x14ac:dyDescent="0.25">
      <c r="B323" s="20"/>
      <c r="C323" s="346">
        <v>22</v>
      </c>
      <c r="D323" s="309"/>
      <c r="E323" s="309"/>
      <c r="F323" s="309"/>
      <c r="G323" s="309"/>
      <c r="H323" s="309"/>
      <c r="I323" s="309"/>
      <c r="J323" s="309"/>
      <c r="K323" s="309"/>
      <c r="L323" s="309"/>
      <c r="M323" s="309"/>
      <c r="N323" s="309"/>
      <c r="O323" s="309"/>
      <c r="P323" s="309"/>
      <c r="Q323" s="309"/>
      <c r="R323" s="309"/>
      <c r="S323" s="309"/>
      <c r="T323" s="309"/>
      <c r="U323" s="309"/>
      <c r="V323" s="309"/>
      <c r="W323" s="309"/>
      <c r="X323" s="309"/>
      <c r="Y323" s="309"/>
      <c r="Z323" s="309"/>
      <c r="AA323" s="309"/>
      <c r="AB323" s="309"/>
      <c r="AC323" s="309"/>
      <c r="AD323" s="309"/>
      <c r="AE323" s="309"/>
      <c r="AF323" s="309"/>
      <c r="AG323" s="309"/>
      <c r="AH323" s="309"/>
      <c r="AI323" s="646" t="str">
        <f>IFERROR(AVERAGE(D323:AH323),"")</f>
        <v/>
      </c>
      <c r="AJ323" s="647"/>
      <c r="AK323" s="366"/>
    </row>
    <row r="324" spans="2:37" ht="15.75" x14ac:dyDescent="0.25">
      <c r="B324" s="20"/>
      <c r="C324" s="346">
        <v>23</v>
      </c>
      <c r="D324" s="309"/>
      <c r="E324" s="309"/>
      <c r="F324" s="309"/>
      <c r="G324" s="309"/>
      <c r="H324" s="309"/>
      <c r="I324" s="309"/>
      <c r="J324" s="309"/>
      <c r="K324" s="309"/>
      <c r="L324" s="309"/>
      <c r="M324" s="309"/>
      <c r="N324" s="309"/>
      <c r="O324" s="309"/>
      <c r="P324" s="309"/>
      <c r="Q324" s="309"/>
      <c r="R324" s="309"/>
      <c r="S324" s="309"/>
      <c r="T324" s="309"/>
      <c r="U324" s="309"/>
      <c r="V324" s="309"/>
      <c r="W324" s="309"/>
      <c r="X324" s="309"/>
      <c r="Y324" s="309"/>
      <c r="Z324" s="309"/>
      <c r="AA324" s="309"/>
      <c r="AB324" s="309"/>
      <c r="AC324" s="309"/>
      <c r="AD324" s="309"/>
      <c r="AE324" s="309"/>
      <c r="AF324" s="309"/>
      <c r="AG324" s="309"/>
      <c r="AH324" s="309"/>
      <c r="AI324" s="646" t="str">
        <f>IFERROR(AVERAGE(D324:AH324),"")</f>
        <v/>
      </c>
      <c r="AJ324" s="647"/>
      <c r="AK324" s="366"/>
    </row>
    <row r="325" spans="2:37" ht="15.75" x14ac:dyDescent="0.25">
      <c r="B325" s="20"/>
      <c r="C325" s="347">
        <v>24</v>
      </c>
      <c r="D325" s="310"/>
      <c r="E325" s="310"/>
      <c r="F325" s="310"/>
      <c r="G325" s="310"/>
      <c r="H325" s="310"/>
      <c r="I325" s="310"/>
      <c r="J325" s="310"/>
      <c r="K325" s="310"/>
      <c r="L325" s="310"/>
      <c r="M325" s="310"/>
      <c r="N325" s="310"/>
      <c r="O325" s="310"/>
      <c r="P325" s="310"/>
      <c r="Q325" s="310"/>
      <c r="R325" s="310"/>
      <c r="S325" s="310"/>
      <c r="T325" s="310"/>
      <c r="U325" s="310"/>
      <c r="V325" s="310"/>
      <c r="W325" s="310"/>
      <c r="X325" s="310"/>
      <c r="Y325" s="310"/>
      <c r="Z325" s="310"/>
      <c r="AA325" s="310"/>
      <c r="AB325" s="310"/>
      <c r="AC325" s="310"/>
      <c r="AD325" s="310"/>
      <c r="AE325" s="310"/>
      <c r="AF325" s="310"/>
      <c r="AG325" s="310"/>
      <c r="AH325" s="310"/>
      <c r="AI325" s="648" t="str">
        <f t="shared" ref="AI325" si="169">IFERROR(AVERAGE(D325:AH325),"")</f>
        <v/>
      </c>
      <c r="AJ325" s="649"/>
      <c r="AK325" s="366"/>
    </row>
    <row r="326" spans="2:37" ht="15.75" x14ac:dyDescent="0.25">
      <c r="B326" s="20"/>
      <c r="C326" s="236"/>
      <c r="D326" s="15"/>
      <c r="E326" s="15"/>
      <c r="F326" s="15"/>
      <c r="G326" s="15"/>
      <c r="H326" s="15"/>
      <c r="I326" s="15"/>
      <c r="J326" s="15"/>
      <c r="K326" s="15"/>
      <c r="L326" s="15"/>
      <c r="M326" s="15"/>
      <c r="N326" s="15"/>
      <c r="O326" s="15"/>
      <c r="P326" s="15"/>
      <c r="Q326" s="15"/>
      <c r="R326" s="15"/>
      <c r="S326" s="15"/>
      <c r="T326" s="17"/>
      <c r="U326" s="17"/>
      <c r="V326" s="17"/>
      <c r="W326" s="17"/>
      <c r="X326" s="17"/>
      <c r="Y326" s="17"/>
      <c r="Z326" s="17"/>
      <c r="AA326" s="17"/>
      <c r="AB326" s="17"/>
      <c r="AC326" s="17"/>
      <c r="AD326" s="17"/>
      <c r="AE326" s="17"/>
      <c r="AF326" s="17"/>
      <c r="AG326" s="17"/>
      <c r="AH326" s="17"/>
      <c r="AI326" s="17"/>
      <c r="AJ326" s="21"/>
      <c r="AK326" s="366"/>
    </row>
    <row r="327" spans="2:37" ht="16.5" thickBot="1" x14ac:dyDescent="0.3">
      <c r="B327" s="60"/>
      <c r="C327" s="220"/>
      <c r="D327" s="63"/>
      <c r="E327" s="63"/>
      <c r="F327" s="63"/>
      <c r="G327" s="63"/>
      <c r="H327" s="63"/>
      <c r="I327" s="63"/>
      <c r="J327" s="63"/>
      <c r="K327" s="63"/>
      <c r="L327" s="63"/>
      <c r="M327" s="63"/>
      <c r="N327" s="63"/>
      <c r="O327" s="63"/>
      <c r="P327" s="63"/>
      <c r="Q327" s="63"/>
      <c r="R327" s="63"/>
      <c r="S327" s="63"/>
      <c r="T327" s="63"/>
      <c r="U327" s="63"/>
      <c r="V327" s="63"/>
      <c r="W327" s="63"/>
      <c r="X327" s="63"/>
      <c r="Y327" s="63"/>
      <c r="Z327" s="63"/>
      <c r="AA327" s="63"/>
      <c r="AB327" s="63"/>
      <c r="AC327" s="63"/>
      <c r="AD327" s="63"/>
      <c r="AE327" s="63"/>
      <c r="AF327" s="63"/>
      <c r="AG327" s="63"/>
      <c r="AH327" s="63"/>
      <c r="AI327" s="63"/>
      <c r="AJ327" s="64"/>
      <c r="AK327" s="366"/>
    </row>
    <row r="328" spans="2:37" ht="15.75" x14ac:dyDescent="0.25">
      <c r="B328" s="40" t="str">
        <f>"Version " &amp; Version</f>
        <v>Version FINAL 03/31/2017</v>
      </c>
      <c r="C328" s="407"/>
      <c r="D328" s="407"/>
      <c r="E328" s="407"/>
      <c r="F328" s="407"/>
      <c r="G328" s="407"/>
      <c r="H328" s="407"/>
      <c r="I328" s="407"/>
      <c r="J328" s="407"/>
      <c r="K328" s="407"/>
      <c r="L328" s="407"/>
      <c r="M328" s="407"/>
      <c r="N328" s="407"/>
      <c r="O328" s="407"/>
      <c r="P328" s="407"/>
      <c r="Q328" s="407"/>
      <c r="R328" s="407"/>
      <c r="S328" s="407"/>
      <c r="T328" s="407"/>
      <c r="U328" s="407"/>
      <c r="V328" s="407"/>
      <c r="W328" s="407"/>
      <c r="X328" s="407"/>
      <c r="Y328" s="407"/>
      <c r="Z328" s="407"/>
      <c r="AA328" s="407"/>
      <c r="AB328" s="407"/>
      <c r="AC328" s="407"/>
      <c r="AD328" s="407"/>
      <c r="AE328" s="407"/>
      <c r="AF328" s="407"/>
      <c r="AG328" s="407"/>
      <c r="AH328" s="407"/>
      <c r="AI328" s="362"/>
      <c r="AJ328" s="363"/>
      <c r="AK328" s="366"/>
    </row>
    <row r="329" spans="2:37" ht="15.75" x14ac:dyDescent="0.25">
      <c r="B329" s="20"/>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c r="AC329" s="15"/>
      <c r="AD329" s="15"/>
      <c r="AE329" s="15"/>
      <c r="AF329" s="15"/>
      <c r="AG329" s="15"/>
      <c r="AH329" s="15"/>
      <c r="AI329" s="17"/>
      <c r="AJ329" s="21"/>
      <c r="AK329" s="366"/>
    </row>
    <row r="330" spans="2:37" ht="15.75" x14ac:dyDescent="0.25">
      <c r="B330" s="487" t="s">
        <v>293</v>
      </c>
      <c r="C330" s="488"/>
      <c r="D330" s="488"/>
      <c r="E330" s="488"/>
      <c r="F330" s="488"/>
      <c r="G330" s="488"/>
      <c r="H330" s="488"/>
      <c r="I330" s="488"/>
      <c r="J330" s="488"/>
      <c r="K330" s="488"/>
      <c r="L330" s="488"/>
      <c r="M330" s="488"/>
      <c r="N330" s="488"/>
      <c r="O330" s="488"/>
      <c r="P330" s="488"/>
      <c r="Q330" s="488"/>
      <c r="R330" s="488"/>
      <c r="S330" s="15"/>
      <c r="T330" s="15"/>
      <c r="U330" s="15"/>
      <c r="V330" s="15"/>
      <c r="W330" s="15"/>
      <c r="X330" s="15"/>
      <c r="Y330" s="15"/>
      <c r="Z330" s="15"/>
      <c r="AA330" s="15"/>
      <c r="AB330" s="15"/>
      <c r="AC330" s="15"/>
      <c r="AD330" s="15"/>
      <c r="AE330" s="15"/>
      <c r="AF330" s="15"/>
      <c r="AG330" s="15"/>
      <c r="AH330" s="15"/>
      <c r="AI330" s="17"/>
      <c r="AJ330" s="21"/>
      <c r="AK330" s="366"/>
    </row>
    <row r="331" spans="2:37" ht="15.75" x14ac:dyDescent="0.25">
      <c r="B331" s="622" t="s">
        <v>281</v>
      </c>
      <c r="C331" s="545"/>
      <c r="D331" s="545"/>
      <c r="E331" s="545"/>
      <c r="F331" s="545"/>
      <c r="G331" s="545"/>
      <c r="H331" s="545"/>
      <c r="I331" s="545"/>
      <c r="J331" s="545"/>
      <c r="K331" s="545"/>
      <c r="L331" s="545"/>
      <c r="M331" s="545"/>
      <c r="N331" s="545"/>
      <c r="O331" s="545"/>
      <c r="P331" s="545"/>
      <c r="Q331" s="545"/>
      <c r="R331" s="545"/>
      <c r="S331" s="15"/>
      <c r="T331" s="15"/>
      <c r="U331" s="15"/>
      <c r="V331" s="15"/>
      <c r="W331" s="15"/>
      <c r="X331" s="15"/>
      <c r="Y331" s="15"/>
      <c r="Z331" s="15"/>
      <c r="AA331" s="15"/>
      <c r="AB331" s="15"/>
      <c r="AC331" s="15"/>
      <c r="AD331" s="15"/>
      <c r="AE331" s="15"/>
      <c r="AF331" s="15"/>
      <c r="AG331" s="15"/>
      <c r="AH331" s="15"/>
      <c r="AI331" s="17"/>
      <c r="AJ331" s="21"/>
      <c r="AK331" s="366"/>
    </row>
    <row r="332" spans="2:37" ht="15.75" x14ac:dyDescent="0.25">
      <c r="B332" s="414"/>
      <c r="C332" s="545">
        <v>2022</v>
      </c>
      <c r="D332" s="545"/>
      <c r="E332" s="545"/>
      <c r="F332" s="545"/>
      <c r="G332" s="545"/>
      <c r="H332" s="545"/>
      <c r="I332" s="545"/>
      <c r="J332" s="545"/>
      <c r="K332" s="545"/>
      <c r="L332" s="545"/>
      <c r="M332" s="545"/>
      <c r="N332" s="545"/>
      <c r="O332" s="545"/>
      <c r="P332" s="545"/>
      <c r="Q332" s="545"/>
      <c r="R332" s="331"/>
      <c r="S332" s="15"/>
      <c r="T332" s="15"/>
      <c r="U332" s="15"/>
      <c r="V332" s="15"/>
      <c r="W332" s="15"/>
      <c r="X332" s="15"/>
      <c r="Y332" s="15"/>
      <c r="Z332" s="15"/>
      <c r="AA332" s="15"/>
      <c r="AB332" s="15"/>
      <c r="AC332" s="15"/>
      <c r="AD332" s="15"/>
      <c r="AE332" s="15"/>
      <c r="AF332" s="15"/>
      <c r="AG332" s="15"/>
      <c r="AH332" s="15"/>
      <c r="AI332" s="17"/>
      <c r="AJ332" s="21"/>
      <c r="AK332" s="366"/>
    </row>
    <row r="333" spans="2:37" ht="15.75" x14ac:dyDescent="0.25">
      <c r="B333" s="20"/>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c r="AC333" s="15"/>
      <c r="AD333" s="15"/>
      <c r="AE333" s="15"/>
      <c r="AF333" s="15"/>
      <c r="AG333" s="15"/>
      <c r="AH333" s="15"/>
      <c r="AI333" s="17"/>
      <c r="AJ333" s="21"/>
      <c r="AK333" s="366"/>
    </row>
    <row r="334" spans="2:37" ht="15.75" x14ac:dyDescent="0.25">
      <c r="B334" s="20" t="s">
        <v>289</v>
      </c>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c r="AC334" s="15"/>
      <c r="AD334" s="15"/>
      <c r="AE334" s="15"/>
      <c r="AF334" s="15"/>
      <c r="AG334" s="15"/>
      <c r="AH334" s="15"/>
      <c r="AI334" s="17"/>
      <c r="AJ334" s="21"/>
      <c r="AK334" s="366"/>
    </row>
    <row r="335" spans="2:37" ht="15.75" x14ac:dyDescent="0.25">
      <c r="B335" s="20"/>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c r="AC335" s="15"/>
      <c r="AD335" s="15"/>
      <c r="AE335" s="15"/>
      <c r="AF335" s="15"/>
      <c r="AG335" s="15"/>
      <c r="AH335" s="15"/>
      <c r="AI335" s="17"/>
      <c r="AJ335" s="21"/>
      <c r="AK335" s="366"/>
    </row>
    <row r="336" spans="2:37" ht="15.75" x14ac:dyDescent="0.25">
      <c r="B336" s="20"/>
      <c r="C336" s="371" t="s">
        <v>128</v>
      </c>
      <c r="D336" s="218">
        <v>1</v>
      </c>
      <c r="E336" s="218">
        <v>2</v>
      </c>
      <c r="F336" s="218">
        <v>3</v>
      </c>
      <c r="G336" s="218">
        <v>4</v>
      </c>
      <c r="H336" s="218">
        <v>5</v>
      </c>
      <c r="I336" s="218">
        <v>6</v>
      </c>
      <c r="J336" s="218">
        <v>7</v>
      </c>
      <c r="K336" s="218">
        <v>8</v>
      </c>
      <c r="L336" s="218">
        <v>9</v>
      </c>
      <c r="M336" s="218">
        <v>10</v>
      </c>
      <c r="N336" s="218">
        <v>11</v>
      </c>
      <c r="O336" s="218">
        <v>12</v>
      </c>
      <c r="P336" s="218">
        <v>13</v>
      </c>
      <c r="Q336" s="218">
        <v>14</v>
      </c>
      <c r="R336" s="218">
        <v>15</v>
      </c>
      <c r="S336" s="218">
        <v>16</v>
      </c>
      <c r="T336" s="218">
        <v>17</v>
      </c>
      <c r="U336" s="218">
        <v>18</v>
      </c>
      <c r="V336" s="218">
        <v>19</v>
      </c>
      <c r="W336" s="218">
        <v>20</v>
      </c>
      <c r="X336" s="218">
        <v>21</v>
      </c>
      <c r="Y336" s="218">
        <v>22</v>
      </c>
      <c r="Z336" s="218">
        <v>23</v>
      </c>
      <c r="AA336" s="218">
        <v>24</v>
      </c>
      <c r="AB336" s="218">
        <v>25</v>
      </c>
      <c r="AC336" s="218">
        <v>26</v>
      </c>
      <c r="AD336" s="218">
        <v>27</v>
      </c>
      <c r="AE336" s="218">
        <v>28</v>
      </c>
      <c r="AF336" s="218">
        <v>29</v>
      </c>
      <c r="AG336" s="218">
        <v>30</v>
      </c>
      <c r="AH336" s="15"/>
      <c r="AI336" s="644" t="s">
        <v>304</v>
      </c>
      <c r="AJ336" s="645"/>
      <c r="AK336" s="366"/>
    </row>
    <row r="337" spans="2:37" ht="15.75" x14ac:dyDescent="0.25">
      <c r="B337" s="20"/>
      <c r="C337" s="371"/>
      <c r="D337" s="218" t="s">
        <v>275</v>
      </c>
      <c r="E337" s="218" t="s">
        <v>276</v>
      </c>
      <c r="F337" s="218" t="s">
        <v>277</v>
      </c>
      <c r="G337" s="218" t="s">
        <v>278</v>
      </c>
      <c r="H337" s="218" t="s">
        <v>272</v>
      </c>
      <c r="I337" s="218" t="s">
        <v>273</v>
      </c>
      <c r="J337" s="218" t="s">
        <v>274</v>
      </c>
      <c r="K337" s="218" t="str">
        <f>D337</f>
        <v>Thurs</v>
      </c>
      <c r="L337" s="218" t="str">
        <f t="shared" ref="L337" si="170">E337</f>
        <v>Fri</v>
      </c>
      <c r="M337" s="218" t="str">
        <f t="shared" ref="M337" si="171">F337</f>
        <v>Sat</v>
      </c>
      <c r="N337" s="218" t="str">
        <f t="shared" ref="N337" si="172">G337</f>
        <v>Sun</v>
      </c>
      <c r="O337" s="218" t="str">
        <f t="shared" ref="O337" si="173">H337</f>
        <v>Mon</v>
      </c>
      <c r="P337" s="218" t="str">
        <f t="shared" ref="P337" si="174">I337</f>
        <v>Tue</v>
      </c>
      <c r="Q337" s="218" t="str">
        <f t="shared" ref="Q337" si="175">J337</f>
        <v>Wed</v>
      </c>
      <c r="R337" s="218" t="str">
        <f t="shared" ref="R337" si="176">K337</f>
        <v>Thurs</v>
      </c>
      <c r="S337" s="218" t="str">
        <f t="shared" ref="S337" si="177">L337</f>
        <v>Fri</v>
      </c>
      <c r="T337" s="218" t="str">
        <f t="shared" ref="T337" si="178">M337</f>
        <v>Sat</v>
      </c>
      <c r="U337" s="218" t="str">
        <f t="shared" ref="U337" si="179">N337</f>
        <v>Sun</v>
      </c>
      <c r="V337" s="218" t="str">
        <f t="shared" ref="V337" si="180">O337</f>
        <v>Mon</v>
      </c>
      <c r="W337" s="218" t="str">
        <f t="shared" ref="W337" si="181">P337</f>
        <v>Tue</v>
      </c>
      <c r="X337" s="218" t="str">
        <f t="shared" ref="X337" si="182">Q337</f>
        <v>Wed</v>
      </c>
      <c r="Y337" s="218" t="str">
        <f t="shared" ref="Y337" si="183">R337</f>
        <v>Thurs</v>
      </c>
      <c r="Z337" s="218" t="str">
        <f t="shared" ref="Z337" si="184">S337</f>
        <v>Fri</v>
      </c>
      <c r="AA337" s="218" t="str">
        <f t="shared" ref="AA337" si="185">T337</f>
        <v>Sat</v>
      </c>
      <c r="AB337" s="218" t="str">
        <f t="shared" ref="AB337" si="186">U337</f>
        <v>Sun</v>
      </c>
      <c r="AC337" s="218" t="str">
        <f t="shared" ref="AC337" si="187">V337</f>
        <v>Mon</v>
      </c>
      <c r="AD337" s="218" t="str">
        <f t="shared" ref="AD337" si="188">W337</f>
        <v>Tue</v>
      </c>
      <c r="AE337" s="218" t="str">
        <f t="shared" ref="AE337" si="189">X337</f>
        <v>Wed</v>
      </c>
      <c r="AF337" s="218" t="str">
        <f t="shared" ref="AF337" si="190">Y337</f>
        <v>Thurs</v>
      </c>
      <c r="AG337" s="218" t="str">
        <f t="shared" ref="AG337" si="191">Z337</f>
        <v>Fri</v>
      </c>
      <c r="AH337" s="15"/>
      <c r="AI337" s="644" t="s">
        <v>305</v>
      </c>
      <c r="AJ337" s="645"/>
      <c r="AK337" s="366"/>
    </row>
    <row r="338" spans="2:37" ht="15.75" x14ac:dyDescent="0.25">
      <c r="B338" s="20"/>
      <c r="C338" s="214">
        <v>1</v>
      </c>
      <c r="D338" s="309"/>
      <c r="E338" s="309"/>
      <c r="F338" s="309"/>
      <c r="G338" s="309"/>
      <c r="H338" s="309"/>
      <c r="I338" s="309"/>
      <c r="J338" s="309"/>
      <c r="K338" s="309"/>
      <c r="L338" s="309"/>
      <c r="M338" s="309"/>
      <c r="N338" s="309"/>
      <c r="O338" s="309"/>
      <c r="P338" s="309"/>
      <c r="Q338" s="309"/>
      <c r="R338" s="309"/>
      <c r="S338" s="309"/>
      <c r="T338" s="309"/>
      <c r="U338" s="309"/>
      <c r="V338" s="309"/>
      <c r="W338" s="309"/>
      <c r="X338" s="309"/>
      <c r="Y338" s="309"/>
      <c r="Z338" s="309"/>
      <c r="AA338" s="309"/>
      <c r="AB338" s="309"/>
      <c r="AC338" s="309"/>
      <c r="AD338" s="309"/>
      <c r="AE338" s="309"/>
      <c r="AF338" s="309"/>
      <c r="AG338" s="309"/>
      <c r="AH338" s="15"/>
      <c r="AI338" s="650" t="str">
        <f>IFERROR(AVERAGE(D338:AG338),"")</f>
        <v/>
      </c>
      <c r="AJ338" s="651"/>
      <c r="AK338" s="366"/>
    </row>
    <row r="339" spans="2:37" ht="15.75" x14ac:dyDescent="0.25">
      <c r="B339" s="20"/>
      <c r="C339" s="214">
        <v>2</v>
      </c>
      <c r="D339" s="309"/>
      <c r="E339" s="309"/>
      <c r="F339" s="309"/>
      <c r="G339" s="309"/>
      <c r="H339" s="309"/>
      <c r="I339" s="309"/>
      <c r="J339" s="309"/>
      <c r="K339" s="309"/>
      <c r="L339" s="309"/>
      <c r="M339" s="309"/>
      <c r="N339" s="309"/>
      <c r="O339" s="309"/>
      <c r="P339" s="309"/>
      <c r="Q339" s="309"/>
      <c r="R339" s="309"/>
      <c r="S339" s="309"/>
      <c r="T339" s="309"/>
      <c r="U339" s="309"/>
      <c r="V339" s="309"/>
      <c r="W339" s="309"/>
      <c r="X339" s="309"/>
      <c r="Y339" s="309"/>
      <c r="Z339" s="309"/>
      <c r="AA339" s="309"/>
      <c r="AB339" s="309"/>
      <c r="AC339" s="309"/>
      <c r="AD339" s="309"/>
      <c r="AE339" s="309"/>
      <c r="AF339" s="309"/>
      <c r="AG339" s="309"/>
      <c r="AH339" s="15"/>
      <c r="AI339" s="646" t="str">
        <f>IFERROR(AVERAGE(D339:AG339),"")</f>
        <v/>
      </c>
      <c r="AJ339" s="647"/>
      <c r="AK339" s="366"/>
    </row>
    <row r="340" spans="2:37" ht="15.75" x14ac:dyDescent="0.25">
      <c r="B340" s="20"/>
      <c r="C340" s="214">
        <v>3</v>
      </c>
      <c r="D340" s="309"/>
      <c r="E340" s="309"/>
      <c r="F340" s="309"/>
      <c r="G340" s="309"/>
      <c r="H340" s="309"/>
      <c r="I340" s="309"/>
      <c r="J340" s="309"/>
      <c r="K340" s="309"/>
      <c r="L340" s="309"/>
      <c r="M340" s="309"/>
      <c r="N340" s="309"/>
      <c r="O340" s="309"/>
      <c r="P340" s="309"/>
      <c r="Q340" s="309"/>
      <c r="R340" s="309"/>
      <c r="S340" s="309"/>
      <c r="T340" s="309"/>
      <c r="U340" s="309"/>
      <c r="V340" s="309"/>
      <c r="W340" s="309"/>
      <c r="X340" s="309"/>
      <c r="Y340" s="309"/>
      <c r="Z340" s="309"/>
      <c r="AA340" s="309"/>
      <c r="AB340" s="309"/>
      <c r="AC340" s="309"/>
      <c r="AD340" s="309"/>
      <c r="AE340" s="309"/>
      <c r="AF340" s="309"/>
      <c r="AG340" s="309"/>
      <c r="AH340" s="15"/>
      <c r="AI340" s="646" t="str">
        <f t="shared" ref="AI340:AI361" si="192">IFERROR(AVERAGE(D340:AG340),"")</f>
        <v/>
      </c>
      <c r="AJ340" s="647"/>
      <c r="AK340" s="366"/>
    </row>
    <row r="341" spans="2:37" ht="15.75" x14ac:dyDescent="0.25">
      <c r="B341" s="20"/>
      <c r="C341" s="214">
        <v>4</v>
      </c>
      <c r="D341" s="309"/>
      <c r="E341" s="309"/>
      <c r="F341" s="309"/>
      <c r="G341" s="309"/>
      <c r="H341" s="309"/>
      <c r="I341" s="309"/>
      <c r="J341" s="309"/>
      <c r="K341" s="309"/>
      <c r="L341" s="309"/>
      <c r="M341" s="309"/>
      <c r="N341" s="309"/>
      <c r="O341" s="309"/>
      <c r="P341" s="309"/>
      <c r="Q341" s="309"/>
      <c r="R341" s="309"/>
      <c r="S341" s="309"/>
      <c r="T341" s="309"/>
      <c r="U341" s="309"/>
      <c r="V341" s="309"/>
      <c r="W341" s="309"/>
      <c r="X341" s="309"/>
      <c r="Y341" s="309"/>
      <c r="Z341" s="309"/>
      <c r="AA341" s="309"/>
      <c r="AB341" s="309"/>
      <c r="AC341" s="309"/>
      <c r="AD341" s="309"/>
      <c r="AE341" s="309"/>
      <c r="AF341" s="309"/>
      <c r="AG341" s="309"/>
      <c r="AH341" s="15"/>
      <c r="AI341" s="646" t="str">
        <f t="shared" si="192"/>
        <v/>
      </c>
      <c r="AJ341" s="647"/>
      <c r="AK341" s="366"/>
    </row>
    <row r="342" spans="2:37" ht="15.75" x14ac:dyDescent="0.25">
      <c r="B342" s="20"/>
      <c r="C342" s="214">
        <v>5</v>
      </c>
      <c r="D342" s="309"/>
      <c r="E342" s="309"/>
      <c r="F342" s="309"/>
      <c r="G342" s="309"/>
      <c r="H342" s="309"/>
      <c r="I342" s="309"/>
      <c r="J342" s="309"/>
      <c r="K342" s="309"/>
      <c r="L342" s="309"/>
      <c r="M342" s="309"/>
      <c r="N342" s="309"/>
      <c r="O342" s="309"/>
      <c r="P342" s="309"/>
      <c r="Q342" s="309"/>
      <c r="R342" s="309"/>
      <c r="S342" s="309"/>
      <c r="T342" s="309"/>
      <c r="U342" s="309"/>
      <c r="V342" s="309"/>
      <c r="W342" s="309"/>
      <c r="X342" s="309"/>
      <c r="Y342" s="309"/>
      <c r="Z342" s="309"/>
      <c r="AA342" s="309"/>
      <c r="AB342" s="309"/>
      <c r="AC342" s="309"/>
      <c r="AD342" s="309"/>
      <c r="AE342" s="309"/>
      <c r="AF342" s="309"/>
      <c r="AG342" s="309"/>
      <c r="AH342" s="15"/>
      <c r="AI342" s="646" t="str">
        <f t="shared" si="192"/>
        <v/>
      </c>
      <c r="AJ342" s="647"/>
      <c r="AK342" s="366"/>
    </row>
    <row r="343" spans="2:37" ht="15.75" x14ac:dyDescent="0.25">
      <c r="B343" s="20"/>
      <c r="C343" s="214">
        <v>6</v>
      </c>
      <c r="D343" s="309"/>
      <c r="E343" s="309"/>
      <c r="F343" s="309"/>
      <c r="G343" s="309"/>
      <c r="H343" s="309"/>
      <c r="I343" s="309"/>
      <c r="J343" s="309"/>
      <c r="K343" s="309"/>
      <c r="L343" s="309"/>
      <c r="M343" s="309"/>
      <c r="N343" s="309"/>
      <c r="O343" s="309"/>
      <c r="P343" s="309"/>
      <c r="Q343" s="309"/>
      <c r="R343" s="309"/>
      <c r="S343" s="309"/>
      <c r="T343" s="309"/>
      <c r="U343" s="309"/>
      <c r="V343" s="309"/>
      <c r="W343" s="309"/>
      <c r="X343" s="309"/>
      <c r="Y343" s="309"/>
      <c r="Z343" s="309"/>
      <c r="AA343" s="309"/>
      <c r="AB343" s="309"/>
      <c r="AC343" s="309"/>
      <c r="AD343" s="309"/>
      <c r="AE343" s="309"/>
      <c r="AF343" s="309"/>
      <c r="AG343" s="309"/>
      <c r="AH343" s="15"/>
      <c r="AI343" s="646" t="str">
        <f t="shared" si="192"/>
        <v/>
      </c>
      <c r="AJ343" s="647"/>
      <c r="AK343" s="366"/>
    </row>
    <row r="344" spans="2:37" ht="15.75" x14ac:dyDescent="0.25">
      <c r="B344" s="20"/>
      <c r="C344" s="214">
        <v>7</v>
      </c>
      <c r="D344" s="309"/>
      <c r="E344" s="309"/>
      <c r="F344" s="309"/>
      <c r="G344" s="309"/>
      <c r="H344" s="309"/>
      <c r="I344" s="309"/>
      <c r="J344" s="309"/>
      <c r="K344" s="309"/>
      <c r="L344" s="309"/>
      <c r="M344" s="309"/>
      <c r="N344" s="309"/>
      <c r="O344" s="309"/>
      <c r="P344" s="309"/>
      <c r="Q344" s="309"/>
      <c r="R344" s="309"/>
      <c r="S344" s="309"/>
      <c r="T344" s="309"/>
      <c r="U344" s="309"/>
      <c r="V344" s="309"/>
      <c r="W344" s="309"/>
      <c r="X344" s="309"/>
      <c r="Y344" s="309"/>
      <c r="Z344" s="309"/>
      <c r="AA344" s="309"/>
      <c r="AB344" s="309"/>
      <c r="AC344" s="309"/>
      <c r="AD344" s="309"/>
      <c r="AE344" s="309"/>
      <c r="AF344" s="309"/>
      <c r="AG344" s="309"/>
      <c r="AH344" s="15"/>
      <c r="AI344" s="646" t="str">
        <f>IFERROR(AVERAGE(D344:AG344),"")</f>
        <v/>
      </c>
      <c r="AJ344" s="647"/>
      <c r="AK344" s="366"/>
    </row>
    <row r="345" spans="2:37" ht="15.75" x14ac:dyDescent="0.25">
      <c r="B345" s="20"/>
      <c r="C345" s="214">
        <v>8</v>
      </c>
      <c r="D345" s="309"/>
      <c r="E345" s="309"/>
      <c r="F345" s="309"/>
      <c r="G345" s="309"/>
      <c r="H345" s="309"/>
      <c r="I345" s="309"/>
      <c r="J345" s="309"/>
      <c r="K345" s="309"/>
      <c r="L345" s="309"/>
      <c r="M345" s="309"/>
      <c r="N345" s="309"/>
      <c r="O345" s="309"/>
      <c r="P345" s="309"/>
      <c r="Q345" s="309"/>
      <c r="R345" s="309"/>
      <c r="S345" s="309"/>
      <c r="T345" s="309"/>
      <c r="U345" s="309"/>
      <c r="V345" s="309"/>
      <c r="W345" s="309"/>
      <c r="X345" s="309"/>
      <c r="Y345" s="309"/>
      <c r="Z345" s="309"/>
      <c r="AA345" s="309"/>
      <c r="AB345" s="309"/>
      <c r="AC345" s="309"/>
      <c r="AD345" s="309"/>
      <c r="AE345" s="309"/>
      <c r="AF345" s="309"/>
      <c r="AG345" s="309"/>
      <c r="AH345" s="15"/>
      <c r="AI345" s="646" t="str">
        <f t="shared" si="192"/>
        <v/>
      </c>
      <c r="AJ345" s="647"/>
      <c r="AK345" s="366"/>
    </row>
    <row r="346" spans="2:37" ht="15.75" x14ac:dyDescent="0.25">
      <c r="B346" s="20"/>
      <c r="C346" s="214">
        <v>9</v>
      </c>
      <c r="D346" s="309"/>
      <c r="E346" s="309"/>
      <c r="F346" s="309"/>
      <c r="G346" s="309"/>
      <c r="H346" s="309"/>
      <c r="I346" s="309"/>
      <c r="J346" s="309"/>
      <c r="K346" s="309"/>
      <c r="L346" s="309"/>
      <c r="M346" s="309"/>
      <c r="N346" s="309"/>
      <c r="O346" s="309"/>
      <c r="P346" s="309"/>
      <c r="Q346" s="309"/>
      <c r="R346" s="309"/>
      <c r="S346" s="309"/>
      <c r="T346" s="309"/>
      <c r="U346" s="309"/>
      <c r="V346" s="309"/>
      <c r="W346" s="309"/>
      <c r="X346" s="309"/>
      <c r="Y346" s="309"/>
      <c r="Z346" s="309"/>
      <c r="AA346" s="309"/>
      <c r="AB346" s="309"/>
      <c r="AC346" s="309"/>
      <c r="AD346" s="309"/>
      <c r="AE346" s="309"/>
      <c r="AF346" s="309"/>
      <c r="AG346" s="309"/>
      <c r="AH346" s="15"/>
      <c r="AI346" s="646" t="str">
        <f t="shared" si="192"/>
        <v/>
      </c>
      <c r="AJ346" s="647"/>
      <c r="AK346" s="366"/>
    </row>
    <row r="347" spans="2:37" ht="15.75" x14ac:dyDescent="0.25">
      <c r="B347" s="20"/>
      <c r="C347" s="346">
        <v>10</v>
      </c>
      <c r="D347" s="309"/>
      <c r="E347" s="309"/>
      <c r="F347" s="309"/>
      <c r="G347" s="309"/>
      <c r="H347" s="309"/>
      <c r="I347" s="309"/>
      <c r="J347" s="309"/>
      <c r="K347" s="309"/>
      <c r="L347" s="309"/>
      <c r="M347" s="309"/>
      <c r="N347" s="309"/>
      <c r="O347" s="309"/>
      <c r="P347" s="309"/>
      <c r="Q347" s="309"/>
      <c r="R347" s="309"/>
      <c r="S347" s="309"/>
      <c r="T347" s="309"/>
      <c r="U347" s="309"/>
      <c r="V347" s="309"/>
      <c r="W347" s="309"/>
      <c r="X347" s="309"/>
      <c r="Y347" s="309"/>
      <c r="Z347" s="309"/>
      <c r="AA347" s="309"/>
      <c r="AB347" s="309"/>
      <c r="AC347" s="309"/>
      <c r="AD347" s="309"/>
      <c r="AE347" s="309"/>
      <c r="AF347" s="309"/>
      <c r="AG347" s="309"/>
      <c r="AH347" s="15"/>
      <c r="AI347" s="646" t="str">
        <f t="shared" si="192"/>
        <v/>
      </c>
      <c r="AJ347" s="647"/>
      <c r="AK347" s="366"/>
    </row>
    <row r="348" spans="2:37" ht="15.75" x14ac:dyDescent="0.25">
      <c r="B348" s="20"/>
      <c r="C348" s="346">
        <v>11</v>
      </c>
      <c r="D348" s="309"/>
      <c r="E348" s="309"/>
      <c r="F348" s="309"/>
      <c r="G348" s="309"/>
      <c r="H348" s="309"/>
      <c r="I348" s="309"/>
      <c r="J348" s="309"/>
      <c r="K348" s="309"/>
      <c r="L348" s="309"/>
      <c r="M348" s="309"/>
      <c r="N348" s="309"/>
      <c r="O348" s="309"/>
      <c r="P348" s="309"/>
      <c r="Q348" s="309"/>
      <c r="R348" s="309"/>
      <c r="S348" s="309"/>
      <c r="T348" s="309"/>
      <c r="U348" s="309"/>
      <c r="V348" s="309"/>
      <c r="W348" s="309"/>
      <c r="X348" s="309"/>
      <c r="Y348" s="309"/>
      <c r="Z348" s="309"/>
      <c r="AA348" s="309"/>
      <c r="AB348" s="309"/>
      <c r="AC348" s="309"/>
      <c r="AD348" s="309"/>
      <c r="AE348" s="309"/>
      <c r="AF348" s="309"/>
      <c r="AG348" s="309"/>
      <c r="AH348" s="15"/>
      <c r="AI348" s="646" t="str">
        <f t="shared" si="192"/>
        <v/>
      </c>
      <c r="AJ348" s="647"/>
      <c r="AK348" s="366"/>
    </row>
    <row r="349" spans="2:37" ht="15.75" x14ac:dyDescent="0.25">
      <c r="B349" s="20"/>
      <c r="C349" s="346">
        <v>12</v>
      </c>
      <c r="D349" s="309"/>
      <c r="E349" s="309"/>
      <c r="F349" s="309"/>
      <c r="G349" s="309"/>
      <c r="H349" s="309"/>
      <c r="I349" s="309"/>
      <c r="J349" s="309"/>
      <c r="K349" s="309"/>
      <c r="L349" s="309"/>
      <c r="M349" s="309"/>
      <c r="N349" s="309"/>
      <c r="O349" s="309"/>
      <c r="P349" s="309"/>
      <c r="Q349" s="309"/>
      <c r="R349" s="309"/>
      <c r="S349" s="309"/>
      <c r="T349" s="309"/>
      <c r="U349" s="309"/>
      <c r="V349" s="309"/>
      <c r="W349" s="309"/>
      <c r="X349" s="309"/>
      <c r="Y349" s="309"/>
      <c r="Z349" s="309"/>
      <c r="AA349" s="309"/>
      <c r="AB349" s="309"/>
      <c r="AC349" s="309"/>
      <c r="AD349" s="309"/>
      <c r="AE349" s="309"/>
      <c r="AF349" s="309"/>
      <c r="AG349" s="309"/>
      <c r="AH349" s="15"/>
      <c r="AI349" s="646" t="str">
        <f t="shared" si="192"/>
        <v/>
      </c>
      <c r="AJ349" s="647"/>
      <c r="AK349" s="366"/>
    </row>
    <row r="350" spans="2:37" ht="15.75" x14ac:dyDescent="0.25">
      <c r="B350" s="20"/>
      <c r="C350" s="346">
        <v>13</v>
      </c>
      <c r="D350" s="309"/>
      <c r="E350" s="309"/>
      <c r="F350" s="309"/>
      <c r="G350" s="309"/>
      <c r="H350" s="309"/>
      <c r="I350" s="309"/>
      <c r="J350" s="309"/>
      <c r="K350" s="309"/>
      <c r="L350" s="309"/>
      <c r="M350" s="309"/>
      <c r="N350" s="309"/>
      <c r="O350" s="309"/>
      <c r="P350" s="309"/>
      <c r="Q350" s="309"/>
      <c r="R350" s="309"/>
      <c r="S350" s="309"/>
      <c r="T350" s="309"/>
      <c r="U350" s="309"/>
      <c r="V350" s="309"/>
      <c r="W350" s="309"/>
      <c r="X350" s="309"/>
      <c r="Y350" s="309"/>
      <c r="Z350" s="309"/>
      <c r="AA350" s="309"/>
      <c r="AB350" s="309"/>
      <c r="AC350" s="309"/>
      <c r="AD350" s="309"/>
      <c r="AE350" s="309"/>
      <c r="AF350" s="309"/>
      <c r="AG350" s="309"/>
      <c r="AH350" s="15"/>
      <c r="AI350" s="646" t="str">
        <f t="shared" si="192"/>
        <v/>
      </c>
      <c r="AJ350" s="647"/>
      <c r="AK350" s="366"/>
    </row>
    <row r="351" spans="2:37" ht="15.75" x14ac:dyDescent="0.25">
      <c r="B351" s="20"/>
      <c r="C351" s="346">
        <v>14</v>
      </c>
      <c r="D351" s="309"/>
      <c r="E351" s="309"/>
      <c r="F351" s="309"/>
      <c r="G351" s="309"/>
      <c r="H351" s="309"/>
      <c r="I351" s="309"/>
      <c r="J351" s="309"/>
      <c r="K351" s="309"/>
      <c r="L351" s="309"/>
      <c r="M351" s="309"/>
      <c r="N351" s="309"/>
      <c r="O351" s="309"/>
      <c r="P351" s="309"/>
      <c r="Q351" s="309"/>
      <c r="R351" s="309"/>
      <c r="S351" s="309"/>
      <c r="T351" s="309"/>
      <c r="U351" s="309"/>
      <c r="V351" s="309"/>
      <c r="W351" s="309"/>
      <c r="X351" s="309"/>
      <c r="Y351" s="309"/>
      <c r="Z351" s="309"/>
      <c r="AA351" s="309"/>
      <c r="AB351" s="309"/>
      <c r="AC351" s="309"/>
      <c r="AD351" s="309"/>
      <c r="AE351" s="309"/>
      <c r="AF351" s="309"/>
      <c r="AG351" s="309"/>
      <c r="AH351" s="15"/>
      <c r="AI351" s="646" t="str">
        <f t="shared" si="192"/>
        <v/>
      </c>
      <c r="AJ351" s="647"/>
      <c r="AK351" s="366"/>
    </row>
    <row r="352" spans="2:37" ht="15.75" x14ac:dyDescent="0.25">
      <c r="B352" s="20"/>
      <c r="C352" s="346">
        <v>15</v>
      </c>
      <c r="D352" s="309"/>
      <c r="E352" s="309"/>
      <c r="F352" s="309"/>
      <c r="G352" s="309"/>
      <c r="H352" s="309"/>
      <c r="I352" s="309"/>
      <c r="J352" s="309"/>
      <c r="K352" s="309"/>
      <c r="L352" s="309"/>
      <c r="M352" s="309"/>
      <c r="N352" s="309"/>
      <c r="O352" s="309"/>
      <c r="P352" s="309"/>
      <c r="Q352" s="309"/>
      <c r="R352" s="309"/>
      <c r="S352" s="309"/>
      <c r="T352" s="309"/>
      <c r="U352" s="309"/>
      <c r="V352" s="309"/>
      <c r="W352" s="309"/>
      <c r="X352" s="309"/>
      <c r="Y352" s="309"/>
      <c r="Z352" s="309"/>
      <c r="AA352" s="309"/>
      <c r="AB352" s="309"/>
      <c r="AC352" s="309"/>
      <c r="AD352" s="309"/>
      <c r="AE352" s="309"/>
      <c r="AF352" s="309"/>
      <c r="AG352" s="309"/>
      <c r="AH352" s="15"/>
      <c r="AI352" s="646" t="str">
        <f t="shared" si="192"/>
        <v/>
      </c>
      <c r="AJ352" s="647"/>
      <c r="AK352" s="366"/>
    </row>
    <row r="353" spans="2:37" ht="15.75" x14ac:dyDescent="0.25">
      <c r="B353" s="20"/>
      <c r="C353" s="346">
        <v>16</v>
      </c>
      <c r="D353" s="309"/>
      <c r="E353" s="309"/>
      <c r="F353" s="309"/>
      <c r="G353" s="309"/>
      <c r="H353" s="309"/>
      <c r="I353" s="309"/>
      <c r="J353" s="309"/>
      <c r="K353" s="309"/>
      <c r="L353" s="309"/>
      <c r="M353" s="309"/>
      <c r="N353" s="309"/>
      <c r="O353" s="309"/>
      <c r="P353" s="309"/>
      <c r="Q353" s="309"/>
      <c r="R353" s="309"/>
      <c r="S353" s="309"/>
      <c r="T353" s="309"/>
      <c r="U353" s="309"/>
      <c r="V353" s="309"/>
      <c r="W353" s="309"/>
      <c r="X353" s="309"/>
      <c r="Y353" s="309"/>
      <c r="Z353" s="309"/>
      <c r="AA353" s="309"/>
      <c r="AB353" s="309"/>
      <c r="AC353" s="309"/>
      <c r="AD353" s="309"/>
      <c r="AE353" s="309"/>
      <c r="AF353" s="309"/>
      <c r="AG353" s="309"/>
      <c r="AH353" s="15"/>
      <c r="AI353" s="646" t="str">
        <f t="shared" si="192"/>
        <v/>
      </c>
      <c r="AJ353" s="647"/>
      <c r="AK353" s="366"/>
    </row>
    <row r="354" spans="2:37" ht="15.75" x14ac:dyDescent="0.25">
      <c r="B354" s="20"/>
      <c r="C354" s="346">
        <v>17</v>
      </c>
      <c r="D354" s="309"/>
      <c r="E354" s="309"/>
      <c r="F354" s="309"/>
      <c r="G354" s="309"/>
      <c r="H354" s="309"/>
      <c r="I354" s="309"/>
      <c r="J354" s="309"/>
      <c r="K354" s="309"/>
      <c r="L354" s="309"/>
      <c r="M354" s="309"/>
      <c r="N354" s="309"/>
      <c r="O354" s="309"/>
      <c r="P354" s="309"/>
      <c r="Q354" s="309"/>
      <c r="R354" s="309"/>
      <c r="S354" s="309"/>
      <c r="T354" s="309"/>
      <c r="U354" s="309"/>
      <c r="V354" s="309"/>
      <c r="W354" s="309"/>
      <c r="X354" s="309"/>
      <c r="Y354" s="309"/>
      <c r="Z354" s="309"/>
      <c r="AA354" s="309"/>
      <c r="AB354" s="309"/>
      <c r="AC354" s="309"/>
      <c r="AD354" s="309"/>
      <c r="AE354" s="309"/>
      <c r="AF354" s="309"/>
      <c r="AG354" s="309"/>
      <c r="AH354" s="15"/>
      <c r="AI354" s="646" t="str">
        <f t="shared" si="192"/>
        <v/>
      </c>
      <c r="AJ354" s="647"/>
      <c r="AK354" s="366"/>
    </row>
    <row r="355" spans="2:37" ht="15.75" x14ac:dyDescent="0.25">
      <c r="B355" s="20"/>
      <c r="C355" s="346">
        <v>18</v>
      </c>
      <c r="D355" s="309"/>
      <c r="E355" s="309"/>
      <c r="F355" s="309"/>
      <c r="G355" s="309"/>
      <c r="H355" s="309"/>
      <c r="I355" s="309"/>
      <c r="J355" s="309"/>
      <c r="K355" s="309"/>
      <c r="L355" s="309"/>
      <c r="M355" s="309"/>
      <c r="N355" s="309"/>
      <c r="O355" s="309"/>
      <c r="P355" s="309"/>
      <c r="Q355" s="309"/>
      <c r="R355" s="309"/>
      <c r="S355" s="309"/>
      <c r="T355" s="309"/>
      <c r="U355" s="309"/>
      <c r="V355" s="309"/>
      <c r="W355" s="309"/>
      <c r="X355" s="309"/>
      <c r="Y355" s="309"/>
      <c r="Z355" s="309"/>
      <c r="AA355" s="309"/>
      <c r="AB355" s="309"/>
      <c r="AC355" s="309"/>
      <c r="AD355" s="309"/>
      <c r="AE355" s="309"/>
      <c r="AF355" s="309"/>
      <c r="AG355" s="309"/>
      <c r="AH355" s="15"/>
      <c r="AI355" s="646" t="str">
        <f t="shared" si="192"/>
        <v/>
      </c>
      <c r="AJ355" s="647"/>
      <c r="AK355" s="366"/>
    </row>
    <row r="356" spans="2:37" ht="15.75" x14ac:dyDescent="0.25">
      <c r="B356" s="20"/>
      <c r="C356" s="346">
        <v>19</v>
      </c>
      <c r="D356" s="309"/>
      <c r="E356" s="309"/>
      <c r="F356" s="309"/>
      <c r="G356" s="309"/>
      <c r="H356" s="309"/>
      <c r="I356" s="309"/>
      <c r="J356" s="309"/>
      <c r="K356" s="309"/>
      <c r="L356" s="309"/>
      <c r="M356" s="309"/>
      <c r="N356" s="309"/>
      <c r="O356" s="309"/>
      <c r="P356" s="309"/>
      <c r="Q356" s="309"/>
      <c r="R356" s="309"/>
      <c r="S356" s="309"/>
      <c r="T356" s="309"/>
      <c r="U356" s="309"/>
      <c r="V356" s="309"/>
      <c r="W356" s="309"/>
      <c r="X356" s="309"/>
      <c r="Y356" s="309"/>
      <c r="Z356" s="309"/>
      <c r="AA356" s="309"/>
      <c r="AB356" s="309"/>
      <c r="AC356" s="309"/>
      <c r="AD356" s="309"/>
      <c r="AE356" s="309"/>
      <c r="AF356" s="309"/>
      <c r="AG356" s="309"/>
      <c r="AH356" s="15"/>
      <c r="AI356" s="646" t="str">
        <f t="shared" si="192"/>
        <v/>
      </c>
      <c r="AJ356" s="647"/>
      <c r="AK356" s="366"/>
    </row>
    <row r="357" spans="2:37" ht="15.75" x14ac:dyDescent="0.25">
      <c r="B357" s="20"/>
      <c r="C357" s="346">
        <v>20</v>
      </c>
      <c r="D357" s="309"/>
      <c r="E357" s="309"/>
      <c r="F357" s="309"/>
      <c r="G357" s="309"/>
      <c r="H357" s="309"/>
      <c r="I357" s="309"/>
      <c r="J357" s="309"/>
      <c r="K357" s="309"/>
      <c r="L357" s="309"/>
      <c r="M357" s="309"/>
      <c r="N357" s="309"/>
      <c r="O357" s="309"/>
      <c r="P357" s="309"/>
      <c r="Q357" s="309"/>
      <c r="R357" s="309"/>
      <c r="S357" s="309"/>
      <c r="T357" s="309"/>
      <c r="U357" s="309"/>
      <c r="V357" s="309"/>
      <c r="W357" s="309"/>
      <c r="X357" s="309"/>
      <c r="Y357" s="309"/>
      <c r="Z357" s="309"/>
      <c r="AA357" s="309"/>
      <c r="AB357" s="309"/>
      <c r="AC357" s="309"/>
      <c r="AD357" s="309"/>
      <c r="AE357" s="309"/>
      <c r="AF357" s="309"/>
      <c r="AG357" s="309"/>
      <c r="AH357" s="15"/>
      <c r="AI357" s="646" t="str">
        <f t="shared" si="192"/>
        <v/>
      </c>
      <c r="AJ357" s="647"/>
      <c r="AK357" s="366"/>
    </row>
    <row r="358" spans="2:37" ht="15.75" x14ac:dyDescent="0.25">
      <c r="B358" s="20"/>
      <c r="C358" s="346">
        <v>21</v>
      </c>
      <c r="D358" s="309"/>
      <c r="E358" s="309"/>
      <c r="F358" s="309"/>
      <c r="G358" s="309"/>
      <c r="H358" s="309"/>
      <c r="I358" s="309"/>
      <c r="J358" s="309"/>
      <c r="K358" s="309"/>
      <c r="L358" s="309"/>
      <c r="M358" s="309"/>
      <c r="N358" s="309"/>
      <c r="O358" s="309"/>
      <c r="P358" s="309"/>
      <c r="Q358" s="309"/>
      <c r="R358" s="309"/>
      <c r="S358" s="309"/>
      <c r="T358" s="309"/>
      <c r="U358" s="309"/>
      <c r="V358" s="309"/>
      <c r="W358" s="309"/>
      <c r="X358" s="309"/>
      <c r="Y358" s="309"/>
      <c r="Z358" s="309"/>
      <c r="AA358" s="309"/>
      <c r="AB358" s="309"/>
      <c r="AC358" s="309"/>
      <c r="AD358" s="309"/>
      <c r="AE358" s="309"/>
      <c r="AF358" s="309"/>
      <c r="AG358" s="309"/>
      <c r="AH358" s="15"/>
      <c r="AI358" s="646" t="str">
        <f t="shared" si="192"/>
        <v/>
      </c>
      <c r="AJ358" s="647"/>
      <c r="AK358" s="366"/>
    </row>
    <row r="359" spans="2:37" ht="15.75" x14ac:dyDescent="0.25">
      <c r="B359" s="20"/>
      <c r="C359" s="346">
        <v>22</v>
      </c>
      <c r="D359" s="309"/>
      <c r="E359" s="309"/>
      <c r="F359" s="309"/>
      <c r="G359" s="309"/>
      <c r="H359" s="309"/>
      <c r="I359" s="309"/>
      <c r="J359" s="309"/>
      <c r="K359" s="309"/>
      <c r="L359" s="309"/>
      <c r="M359" s="309"/>
      <c r="N359" s="309"/>
      <c r="O359" s="309"/>
      <c r="P359" s="309"/>
      <c r="Q359" s="309"/>
      <c r="R359" s="309"/>
      <c r="S359" s="309"/>
      <c r="T359" s="309"/>
      <c r="U359" s="309"/>
      <c r="V359" s="309"/>
      <c r="W359" s="309"/>
      <c r="X359" s="309"/>
      <c r="Y359" s="309"/>
      <c r="Z359" s="309"/>
      <c r="AA359" s="309"/>
      <c r="AB359" s="309"/>
      <c r="AC359" s="309"/>
      <c r="AD359" s="309"/>
      <c r="AE359" s="309"/>
      <c r="AF359" s="309"/>
      <c r="AG359" s="309"/>
      <c r="AH359" s="15"/>
      <c r="AI359" s="646" t="str">
        <f t="shared" si="192"/>
        <v/>
      </c>
      <c r="AJ359" s="647"/>
      <c r="AK359" s="366"/>
    </row>
    <row r="360" spans="2:37" ht="15.75" x14ac:dyDescent="0.25">
      <c r="B360" s="20"/>
      <c r="C360" s="346">
        <v>23</v>
      </c>
      <c r="D360" s="309"/>
      <c r="E360" s="309"/>
      <c r="F360" s="309"/>
      <c r="G360" s="309"/>
      <c r="H360" s="309"/>
      <c r="I360" s="309"/>
      <c r="J360" s="309"/>
      <c r="K360" s="309"/>
      <c r="L360" s="309"/>
      <c r="M360" s="309"/>
      <c r="N360" s="309"/>
      <c r="O360" s="309"/>
      <c r="P360" s="309"/>
      <c r="Q360" s="309"/>
      <c r="R360" s="309"/>
      <c r="S360" s="309"/>
      <c r="T360" s="309"/>
      <c r="U360" s="309"/>
      <c r="V360" s="309"/>
      <c r="W360" s="309"/>
      <c r="X360" s="309"/>
      <c r="Y360" s="309"/>
      <c r="Z360" s="309"/>
      <c r="AA360" s="309"/>
      <c r="AB360" s="309"/>
      <c r="AC360" s="309"/>
      <c r="AD360" s="309"/>
      <c r="AE360" s="309"/>
      <c r="AF360" s="309"/>
      <c r="AG360" s="309"/>
      <c r="AH360" s="15"/>
      <c r="AI360" s="646" t="str">
        <f t="shared" si="192"/>
        <v/>
      </c>
      <c r="AJ360" s="647"/>
      <c r="AK360" s="366"/>
    </row>
    <row r="361" spans="2:37" ht="15.75" x14ac:dyDescent="0.25">
      <c r="B361" s="20"/>
      <c r="C361" s="347">
        <v>24</v>
      </c>
      <c r="D361" s="310"/>
      <c r="E361" s="310"/>
      <c r="F361" s="310"/>
      <c r="G361" s="310"/>
      <c r="H361" s="310"/>
      <c r="I361" s="310"/>
      <c r="J361" s="310"/>
      <c r="K361" s="310"/>
      <c r="L361" s="310"/>
      <c r="M361" s="310"/>
      <c r="N361" s="310"/>
      <c r="O361" s="310"/>
      <c r="P361" s="310"/>
      <c r="Q361" s="310"/>
      <c r="R361" s="310"/>
      <c r="S361" s="310"/>
      <c r="T361" s="310"/>
      <c r="U361" s="310"/>
      <c r="V361" s="310"/>
      <c r="W361" s="310"/>
      <c r="X361" s="310"/>
      <c r="Y361" s="310"/>
      <c r="Z361" s="310"/>
      <c r="AA361" s="310"/>
      <c r="AB361" s="310"/>
      <c r="AC361" s="310"/>
      <c r="AD361" s="310"/>
      <c r="AE361" s="310"/>
      <c r="AF361" s="310"/>
      <c r="AG361" s="310"/>
      <c r="AH361" s="15"/>
      <c r="AI361" s="648" t="str">
        <f t="shared" si="192"/>
        <v/>
      </c>
      <c r="AJ361" s="649"/>
      <c r="AK361" s="366"/>
    </row>
    <row r="362" spans="2:37" ht="15.75" x14ac:dyDescent="0.25">
      <c r="B362" s="20"/>
      <c r="C362" s="236"/>
      <c r="D362" s="15"/>
      <c r="E362" s="15"/>
      <c r="F362" s="15"/>
      <c r="G362" s="15"/>
      <c r="H362" s="15"/>
      <c r="I362" s="15"/>
      <c r="J362" s="15"/>
      <c r="K362" s="15"/>
      <c r="L362" s="15"/>
      <c r="M362" s="15"/>
      <c r="N362" s="15"/>
      <c r="O362" s="15"/>
      <c r="P362" s="15"/>
      <c r="Q362" s="15"/>
      <c r="R362" s="15"/>
      <c r="S362" s="15"/>
      <c r="T362" s="17"/>
      <c r="U362" s="17"/>
      <c r="V362" s="17"/>
      <c r="W362" s="17"/>
      <c r="X362" s="17"/>
      <c r="Y362" s="17"/>
      <c r="Z362" s="17"/>
      <c r="AA362" s="17"/>
      <c r="AB362" s="17"/>
      <c r="AC362" s="17"/>
      <c r="AD362" s="17"/>
      <c r="AE362" s="17"/>
      <c r="AF362" s="17"/>
      <c r="AG362" s="17"/>
      <c r="AH362" s="15"/>
      <c r="AI362" s="17"/>
      <c r="AJ362" s="21"/>
      <c r="AK362" s="366"/>
    </row>
    <row r="363" spans="2:37" ht="16.5" thickBot="1" x14ac:dyDescent="0.3">
      <c r="B363" s="60"/>
      <c r="C363" s="220"/>
      <c r="D363" s="63"/>
      <c r="E363" s="63"/>
      <c r="F363" s="63"/>
      <c r="G363" s="63"/>
      <c r="H363" s="63"/>
      <c r="I363" s="63"/>
      <c r="J363" s="63"/>
      <c r="K363" s="63"/>
      <c r="L363" s="63"/>
      <c r="M363" s="63"/>
      <c r="N363" s="63"/>
      <c r="O363" s="63"/>
      <c r="P363" s="63"/>
      <c r="Q363" s="63"/>
      <c r="R363" s="63"/>
      <c r="S363" s="63"/>
      <c r="T363" s="63"/>
      <c r="U363" s="63"/>
      <c r="V363" s="63"/>
      <c r="W363" s="63"/>
      <c r="X363" s="63"/>
      <c r="Y363" s="63"/>
      <c r="Z363" s="63"/>
      <c r="AA363" s="63"/>
      <c r="AB363" s="63"/>
      <c r="AC363" s="63"/>
      <c r="AD363" s="63"/>
      <c r="AE363" s="63"/>
      <c r="AF363" s="63"/>
      <c r="AG363" s="63"/>
      <c r="AH363" s="63"/>
      <c r="AI363" s="63"/>
      <c r="AJ363" s="64"/>
      <c r="AK363" s="366"/>
    </row>
    <row r="364" spans="2:37" ht="15.75" x14ac:dyDescent="0.25">
      <c r="B364" s="40" t="str">
        <f>"Version " &amp; Version</f>
        <v>Version FINAL 03/31/2017</v>
      </c>
      <c r="C364" s="407"/>
      <c r="D364" s="407"/>
      <c r="E364" s="407"/>
      <c r="F364" s="407"/>
      <c r="G364" s="407"/>
      <c r="H364" s="407"/>
      <c r="I364" s="407"/>
      <c r="J364" s="407"/>
      <c r="K364" s="407"/>
      <c r="L364" s="407"/>
      <c r="M364" s="407"/>
      <c r="N364" s="407"/>
      <c r="O364" s="407"/>
      <c r="P364" s="407"/>
      <c r="Q364" s="407"/>
      <c r="R364" s="407"/>
      <c r="S364" s="407"/>
      <c r="T364" s="407"/>
      <c r="U364" s="407"/>
      <c r="V364" s="407"/>
      <c r="W364" s="407"/>
      <c r="X364" s="407"/>
      <c r="Y364" s="407"/>
      <c r="Z364" s="407"/>
      <c r="AA364" s="407"/>
      <c r="AB364" s="407"/>
      <c r="AC364" s="407"/>
      <c r="AD364" s="407"/>
      <c r="AE364" s="407"/>
      <c r="AF364" s="407"/>
      <c r="AG364" s="407"/>
      <c r="AH364" s="407"/>
      <c r="AI364" s="362"/>
      <c r="AJ364" s="363"/>
      <c r="AK364" s="366"/>
    </row>
    <row r="365" spans="2:37" ht="15.75" x14ac:dyDescent="0.25">
      <c r="B365" s="20"/>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c r="AC365" s="15"/>
      <c r="AD365" s="15"/>
      <c r="AE365" s="15"/>
      <c r="AF365" s="15"/>
      <c r="AG365" s="15"/>
      <c r="AH365" s="15"/>
      <c r="AI365" s="17"/>
      <c r="AJ365" s="21"/>
      <c r="AK365" s="366"/>
    </row>
    <row r="366" spans="2:37" ht="15.75" x14ac:dyDescent="0.25">
      <c r="B366" s="487" t="s">
        <v>293</v>
      </c>
      <c r="C366" s="488"/>
      <c r="D366" s="488"/>
      <c r="E366" s="488"/>
      <c r="F366" s="488"/>
      <c r="G366" s="488"/>
      <c r="H366" s="488"/>
      <c r="I366" s="488"/>
      <c r="J366" s="488"/>
      <c r="K366" s="488"/>
      <c r="L366" s="488"/>
      <c r="M366" s="488"/>
      <c r="N366" s="488"/>
      <c r="O366" s="488"/>
      <c r="P366" s="488"/>
      <c r="Q366" s="488"/>
      <c r="R366" s="488"/>
      <c r="S366" s="15"/>
      <c r="T366" s="15"/>
      <c r="U366" s="15"/>
      <c r="V366" s="15"/>
      <c r="W366" s="15"/>
      <c r="X366" s="15"/>
      <c r="Y366" s="15"/>
      <c r="Z366" s="15"/>
      <c r="AA366" s="15"/>
      <c r="AB366" s="15"/>
      <c r="AC366" s="15"/>
      <c r="AD366" s="15"/>
      <c r="AE366" s="15"/>
      <c r="AF366" s="15"/>
      <c r="AG366" s="15"/>
      <c r="AH366" s="15"/>
      <c r="AI366" s="17"/>
      <c r="AJ366" s="21"/>
      <c r="AK366" s="366"/>
    </row>
    <row r="367" spans="2:37" ht="15.75" x14ac:dyDescent="0.25">
      <c r="B367" s="622" t="s">
        <v>281</v>
      </c>
      <c r="C367" s="545"/>
      <c r="D367" s="545"/>
      <c r="E367" s="545"/>
      <c r="F367" s="545"/>
      <c r="G367" s="545"/>
      <c r="H367" s="545"/>
      <c r="I367" s="545"/>
      <c r="J367" s="545"/>
      <c r="K367" s="545"/>
      <c r="L367" s="545"/>
      <c r="M367" s="545"/>
      <c r="N367" s="545"/>
      <c r="O367" s="545"/>
      <c r="P367" s="545"/>
      <c r="Q367" s="545"/>
      <c r="R367" s="545"/>
      <c r="S367" s="15"/>
      <c r="T367" s="15"/>
      <c r="U367" s="15"/>
      <c r="V367" s="15"/>
      <c r="W367" s="15"/>
      <c r="X367" s="15"/>
      <c r="Y367" s="15"/>
      <c r="Z367" s="15"/>
      <c r="AA367" s="15"/>
      <c r="AB367" s="15"/>
      <c r="AC367" s="15"/>
      <c r="AD367" s="15"/>
      <c r="AE367" s="15"/>
      <c r="AF367" s="15"/>
      <c r="AG367" s="15"/>
      <c r="AH367" s="15"/>
      <c r="AI367" s="17"/>
      <c r="AJ367" s="21"/>
      <c r="AK367" s="366"/>
    </row>
    <row r="368" spans="2:37" ht="15.75" x14ac:dyDescent="0.25">
      <c r="B368" s="414"/>
      <c r="C368" s="545">
        <v>2022</v>
      </c>
      <c r="D368" s="545"/>
      <c r="E368" s="545"/>
      <c r="F368" s="545"/>
      <c r="G368" s="545"/>
      <c r="H368" s="545"/>
      <c r="I368" s="545"/>
      <c r="J368" s="545"/>
      <c r="K368" s="545"/>
      <c r="L368" s="545"/>
      <c r="M368" s="545"/>
      <c r="N368" s="545"/>
      <c r="O368" s="545"/>
      <c r="P368" s="545"/>
      <c r="Q368" s="545"/>
      <c r="R368" s="331"/>
      <c r="S368" s="15"/>
      <c r="T368" s="15"/>
      <c r="U368" s="15"/>
      <c r="V368" s="15"/>
      <c r="W368" s="15"/>
      <c r="X368" s="15"/>
      <c r="Y368" s="15"/>
      <c r="Z368" s="15"/>
      <c r="AA368" s="15"/>
      <c r="AB368" s="15"/>
      <c r="AC368" s="15"/>
      <c r="AD368" s="15"/>
      <c r="AE368" s="15"/>
      <c r="AF368" s="15"/>
      <c r="AG368" s="15"/>
      <c r="AH368" s="15"/>
      <c r="AI368" s="17"/>
      <c r="AJ368" s="21"/>
      <c r="AK368" s="366"/>
    </row>
    <row r="369" spans="2:37" ht="15.75" x14ac:dyDescent="0.25">
      <c r="B369" s="20"/>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c r="AC369" s="15"/>
      <c r="AD369" s="15"/>
      <c r="AE369" s="15"/>
      <c r="AF369" s="15"/>
      <c r="AG369" s="15"/>
      <c r="AH369" s="15"/>
      <c r="AI369" s="17"/>
      <c r="AJ369" s="21"/>
      <c r="AK369" s="366"/>
    </row>
    <row r="370" spans="2:37" ht="15.75" x14ac:dyDescent="0.25">
      <c r="B370" s="20" t="s">
        <v>290</v>
      </c>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c r="AC370" s="15"/>
      <c r="AD370" s="15"/>
      <c r="AE370" s="15"/>
      <c r="AF370" s="15"/>
      <c r="AG370" s="15"/>
      <c r="AH370" s="15"/>
      <c r="AI370" s="17"/>
      <c r="AJ370" s="21"/>
      <c r="AK370" s="366"/>
    </row>
    <row r="371" spans="2:37" ht="15.75" x14ac:dyDescent="0.25">
      <c r="B371" s="20"/>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c r="AC371" s="15"/>
      <c r="AD371" s="15"/>
      <c r="AE371" s="15"/>
      <c r="AF371" s="15"/>
      <c r="AG371" s="15"/>
      <c r="AH371" s="15"/>
      <c r="AI371" s="17"/>
      <c r="AJ371" s="21"/>
      <c r="AK371" s="366"/>
    </row>
    <row r="372" spans="2:37" ht="15.75" x14ac:dyDescent="0.25">
      <c r="B372" s="20"/>
      <c r="C372" s="371" t="s">
        <v>128</v>
      </c>
      <c r="D372" s="218">
        <v>1</v>
      </c>
      <c r="E372" s="218">
        <v>2</v>
      </c>
      <c r="F372" s="218">
        <v>3</v>
      </c>
      <c r="G372" s="218">
        <v>4</v>
      </c>
      <c r="H372" s="218">
        <v>5</v>
      </c>
      <c r="I372" s="218">
        <v>6</v>
      </c>
      <c r="J372" s="218">
        <v>7</v>
      </c>
      <c r="K372" s="218">
        <v>8</v>
      </c>
      <c r="L372" s="218">
        <v>9</v>
      </c>
      <c r="M372" s="218">
        <v>10</v>
      </c>
      <c r="N372" s="218">
        <v>11</v>
      </c>
      <c r="O372" s="218">
        <v>12</v>
      </c>
      <c r="P372" s="218">
        <v>13</v>
      </c>
      <c r="Q372" s="218">
        <v>14</v>
      </c>
      <c r="R372" s="218">
        <v>15</v>
      </c>
      <c r="S372" s="218">
        <v>16</v>
      </c>
      <c r="T372" s="218">
        <v>17</v>
      </c>
      <c r="U372" s="218">
        <v>18</v>
      </c>
      <c r="V372" s="218">
        <v>19</v>
      </c>
      <c r="W372" s="218">
        <v>20</v>
      </c>
      <c r="X372" s="218">
        <v>21</v>
      </c>
      <c r="Y372" s="218">
        <v>22</v>
      </c>
      <c r="Z372" s="218">
        <v>23</v>
      </c>
      <c r="AA372" s="218">
        <v>24</v>
      </c>
      <c r="AB372" s="218">
        <v>25</v>
      </c>
      <c r="AC372" s="218">
        <v>26</v>
      </c>
      <c r="AD372" s="218">
        <v>27</v>
      </c>
      <c r="AE372" s="218">
        <v>28</v>
      </c>
      <c r="AF372" s="218">
        <v>29</v>
      </c>
      <c r="AG372" s="218">
        <v>30</v>
      </c>
      <c r="AH372" s="218">
        <v>31</v>
      </c>
      <c r="AI372" s="644" t="s">
        <v>304</v>
      </c>
      <c r="AJ372" s="645"/>
      <c r="AK372" s="366"/>
    </row>
    <row r="373" spans="2:37" ht="15.75" x14ac:dyDescent="0.25">
      <c r="B373" s="20"/>
      <c r="C373" s="371"/>
      <c r="D373" s="218" t="s">
        <v>277</v>
      </c>
      <c r="E373" s="218" t="s">
        <v>278</v>
      </c>
      <c r="F373" s="218" t="s">
        <v>272</v>
      </c>
      <c r="G373" s="218" t="s">
        <v>273</v>
      </c>
      <c r="H373" s="218" t="s">
        <v>274</v>
      </c>
      <c r="I373" s="218" t="s">
        <v>275</v>
      </c>
      <c r="J373" s="218" t="s">
        <v>276</v>
      </c>
      <c r="K373" s="218" t="str">
        <f>D373</f>
        <v>Sat</v>
      </c>
      <c r="L373" s="218" t="str">
        <f t="shared" ref="L373" si="193">E373</f>
        <v>Sun</v>
      </c>
      <c r="M373" s="218" t="str">
        <f t="shared" ref="M373" si="194">F373</f>
        <v>Mon</v>
      </c>
      <c r="N373" s="218" t="str">
        <f t="shared" ref="N373" si="195">G373</f>
        <v>Tue</v>
      </c>
      <c r="O373" s="218" t="str">
        <f t="shared" ref="O373" si="196">H373</f>
        <v>Wed</v>
      </c>
      <c r="P373" s="218" t="str">
        <f t="shared" ref="P373" si="197">I373</f>
        <v>Thurs</v>
      </c>
      <c r="Q373" s="218" t="str">
        <f t="shared" ref="Q373" si="198">J373</f>
        <v>Fri</v>
      </c>
      <c r="R373" s="218" t="str">
        <f t="shared" ref="R373" si="199">K373</f>
        <v>Sat</v>
      </c>
      <c r="S373" s="218" t="str">
        <f t="shared" ref="S373" si="200">L373</f>
        <v>Sun</v>
      </c>
      <c r="T373" s="218" t="str">
        <f t="shared" ref="T373" si="201">M373</f>
        <v>Mon</v>
      </c>
      <c r="U373" s="218" t="str">
        <f t="shared" ref="U373" si="202">N373</f>
        <v>Tue</v>
      </c>
      <c r="V373" s="218" t="str">
        <f t="shared" ref="V373" si="203">O373</f>
        <v>Wed</v>
      </c>
      <c r="W373" s="218" t="str">
        <f t="shared" ref="W373" si="204">P373</f>
        <v>Thurs</v>
      </c>
      <c r="X373" s="218" t="str">
        <f t="shared" ref="X373" si="205">Q373</f>
        <v>Fri</v>
      </c>
      <c r="Y373" s="218" t="str">
        <f t="shared" ref="Y373" si="206">R373</f>
        <v>Sat</v>
      </c>
      <c r="Z373" s="218" t="str">
        <f t="shared" ref="Z373" si="207">S373</f>
        <v>Sun</v>
      </c>
      <c r="AA373" s="218" t="str">
        <f t="shared" ref="AA373" si="208">T373</f>
        <v>Mon</v>
      </c>
      <c r="AB373" s="218" t="str">
        <f t="shared" ref="AB373" si="209">U373</f>
        <v>Tue</v>
      </c>
      <c r="AC373" s="218" t="str">
        <f t="shared" ref="AC373" si="210">V373</f>
        <v>Wed</v>
      </c>
      <c r="AD373" s="218" t="str">
        <f t="shared" ref="AD373" si="211">W373</f>
        <v>Thurs</v>
      </c>
      <c r="AE373" s="218" t="str">
        <f t="shared" ref="AE373" si="212">X373</f>
        <v>Fri</v>
      </c>
      <c r="AF373" s="218" t="str">
        <f t="shared" ref="AF373" si="213">Y373</f>
        <v>Sat</v>
      </c>
      <c r="AG373" s="218" t="str">
        <f t="shared" ref="AG373" si="214">Z373</f>
        <v>Sun</v>
      </c>
      <c r="AH373" s="218" t="str">
        <f t="shared" ref="AH373" si="215">AA373</f>
        <v>Mon</v>
      </c>
      <c r="AI373" s="644" t="s">
        <v>305</v>
      </c>
      <c r="AJ373" s="645"/>
      <c r="AK373" s="366"/>
    </row>
    <row r="374" spans="2:37" ht="15.75" x14ac:dyDescent="0.25">
      <c r="B374" s="20"/>
      <c r="C374" s="214">
        <v>1</v>
      </c>
      <c r="D374" s="309"/>
      <c r="E374" s="309"/>
      <c r="F374" s="309"/>
      <c r="G374" s="309"/>
      <c r="H374" s="309"/>
      <c r="I374" s="309"/>
      <c r="J374" s="309"/>
      <c r="K374" s="309"/>
      <c r="L374" s="309"/>
      <c r="M374" s="309"/>
      <c r="N374" s="309"/>
      <c r="O374" s="309"/>
      <c r="P374" s="309"/>
      <c r="Q374" s="309"/>
      <c r="R374" s="309"/>
      <c r="S374" s="309"/>
      <c r="T374" s="309"/>
      <c r="U374" s="309"/>
      <c r="V374" s="309"/>
      <c r="W374" s="309"/>
      <c r="X374" s="309"/>
      <c r="Y374" s="309"/>
      <c r="Z374" s="309"/>
      <c r="AA374" s="309"/>
      <c r="AB374" s="309"/>
      <c r="AC374" s="309"/>
      <c r="AD374" s="309"/>
      <c r="AE374" s="309"/>
      <c r="AF374" s="309"/>
      <c r="AG374" s="309"/>
      <c r="AH374" s="309"/>
      <c r="AI374" s="650" t="str">
        <f>IFERROR(AVERAGE(D374:AH374),"")</f>
        <v/>
      </c>
      <c r="AJ374" s="651"/>
      <c r="AK374" s="366"/>
    </row>
    <row r="375" spans="2:37" ht="15.75" x14ac:dyDescent="0.25">
      <c r="B375" s="20"/>
      <c r="C375" s="214">
        <v>2</v>
      </c>
      <c r="D375" s="309"/>
      <c r="E375" s="309"/>
      <c r="F375" s="309"/>
      <c r="G375" s="309"/>
      <c r="H375" s="309"/>
      <c r="I375" s="309"/>
      <c r="J375" s="309"/>
      <c r="K375" s="309"/>
      <c r="L375" s="309"/>
      <c r="M375" s="309"/>
      <c r="N375" s="309"/>
      <c r="O375" s="309"/>
      <c r="P375" s="309"/>
      <c r="Q375" s="309"/>
      <c r="R375" s="309"/>
      <c r="S375" s="309"/>
      <c r="T375" s="309"/>
      <c r="U375" s="309"/>
      <c r="V375" s="309"/>
      <c r="W375" s="309"/>
      <c r="X375" s="309"/>
      <c r="Y375" s="309"/>
      <c r="Z375" s="309"/>
      <c r="AA375" s="309"/>
      <c r="AB375" s="309"/>
      <c r="AC375" s="309"/>
      <c r="AD375" s="309"/>
      <c r="AE375" s="309"/>
      <c r="AF375" s="309"/>
      <c r="AG375" s="309"/>
      <c r="AH375" s="309"/>
      <c r="AI375" s="646" t="str">
        <f>IFERROR(AVERAGE(D375:AH375),"")</f>
        <v/>
      </c>
      <c r="AJ375" s="647"/>
      <c r="AK375" s="366"/>
    </row>
    <row r="376" spans="2:37" ht="15.75" x14ac:dyDescent="0.25">
      <c r="B376" s="20"/>
      <c r="C376" s="214">
        <v>3</v>
      </c>
      <c r="D376" s="309"/>
      <c r="E376" s="309"/>
      <c r="F376" s="309"/>
      <c r="G376" s="309"/>
      <c r="H376" s="309"/>
      <c r="I376" s="309"/>
      <c r="J376" s="309"/>
      <c r="K376" s="309"/>
      <c r="L376" s="309"/>
      <c r="M376" s="309"/>
      <c r="N376" s="309"/>
      <c r="O376" s="309"/>
      <c r="P376" s="309"/>
      <c r="Q376" s="309"/>
      <c r="R376" s="309"/>
      <c r="S376" s="309"/>
      <c r="T376" s="309"/>
      <c r="U376" s="309"/>
      <c r="V376" s="309"/>
      <c r="W376" s="309"/>
      <c r="X376" s="309"/>
      <c r="Y376" s="309"/>
      <c r="Z376" s="309"/>
      <c r="AA376" s="309"/>
      <c r="AB376" s="309"/>
      <c r="AC376" s="309"/>
      <c r="AD376" s="309"/>
      <c r="AE376" s="309"/>
      <c r="AF376" s="309"/>
      <c r="AG376" s="309"/>
      <c r="AH376" s="309"/>
      <c r="AI376" s="646" t="str">
        <f t="shared" ref="AI376:AI397" si="216">IFERROR(AVERAGE(D376:AH376),"")</f>
        <v/>
      </c>
      <c r="AJ376" s="647"/>
      <c r="AK376" s="366"/>
    </row>
    <row r="377" spans="2:37" ht="15.75" x14ac:dyDescent="0.25">
      <c r="B377" s="20"/>
      <c r="C377" s="214">
        <v>4</v>
      </c>
      <c r="D377" s="309"/>
      <c r="E377" s="309"/>
      <c r="F377" s="309"/>
      <c r="G377" s="309"/>
      <c r="H377" s="309"/>
      <c r="I377" s="309"/>
      <c r="J377" s="309"/>
      <c r="K377" s="309"/>
      <c r="L377" s="309"/>
      <c r="M377" s="309"/>
      <c r="N377" s="309"/>
      <c r="O377" s="309"/>
      <c r="P377" s="309"/>
      <c r="Q377" s="309"/>
      <c r="R377" s="309"/>
      <c r="S377" s="309"/>
      <c r="T377" s="309"/>
      <c r="U377" s="309"/>
      <c r="V377" s="309"/>
      <c r="W377" s="309"/>
      <c r="X377" s="309"/>
      <c r="Y377" s="309"/>
      <c r="Z377" s="309"/>
      <c r="AA377" s="309"/>
      <c r="AB377" s="309"/>
      <c r="AC377" s="309"/>
      <c r="AD377" s="309"/>
      <c r="AE377" s="309"/>
      <c r="AF377" s="309"/>
      <c r="AG377" s="309"/>
      <c r="AH377" s="309"/>
      <c r="AI377" s="646" t="str">
        <f t="shared" si="216"/>
        <v/>
      </c>
      <c r="AJ377" s="647"/>
      <c r="AK377" s="366"/>
    </row>
    <row r="378" spans="2:37" ht="15.75" x14ac:dyDescent="0.25">
      <c r="B378" s="20"/>
      <c r="C378" s="214">
        <v>5</v>
      </c>
      <c r="D378" s="309"/>
      <c r="E378" s="309"/>
      <c r="F378" s="309"/>
      <c r="G378" s="309"/>
      <c r="H378" s="309"/>
      <c r="I378" s="309"/>
      <c r="J378" s="309"/>
      <c r="K378" s="309"/>
      <c r="L378" s="309"/>
      <c r="M378" s="309"/>
      <c r="N378" s="309"/>
      <c r="O378" s="309"/>
      <c r="P378" s="309"/>
      <c r="Q378" s="309"/>
      <c r="R378" s="309"/>
      <c r="S378" s="309"/>
      <c r="T378" s="309"/>
      <c r="U378" s="309"/>
      <c r="V378" s="309"/>
      <c r="W378" s="309"/>
      <c r="X378" s="309"/>
      <c r="Y378" s="309"/>
      <c r="Z378" s="309"/>
      <c r="AA378" s="309"/>
      <c r="AB378" s="309"/>
      <c r="AC378" s="309"/>
      <c r="AD378" s="309"/>
      <c r="AE378" s="309"/>
      <c r="AF378" s="309"/>
      <c r="AG378" s="309"/>
      <c r="AH378" s="309"/>
      <c r="AI378" s="646" t="str">
        <f t="shared" si="216"/>
        <v/>
      </c>
      <c r="AJ378" s="647"/>
      <c r="AK378" s="366"/>
    </row>
    <row r="379" spans="2:37" ht="15.75" x14ac:dyDescent="0.25">
      <c r="B379" s="20"/>
      <c r="C379" s="214">
        <v>6</v>
      </c>
      <c r="D379" s="309"/>
      <c r="E379" s="309"/>
      <c r="F379" s="309"/>
      <c r="G379" s="309"/>
      <c r="H379" s="309"/>
      <c r="I379" s="309"/>
      <c r="J379" s="309"/>
      <c r="K379" s="309"/>
      <c r="L379" s="309"/>
      <c r="M379" s="309"/>
      <c r="N379" s="309"/>
      <c r="O379" s="309"/>
      <c r="P379" s="309"/>
      <c r="Q379" s="309"/>
      <c r="R379" s="309"/>
      <c r="S379" s="309"/>
      <c r="T379" s="309"/>
      <c r="U379" s="309"/>
      <c r="V379" s="309"/>
      <c r="W379" s="309"/>
      <c r="X379" s="309"/>
      <c r="Y379" s="309"/>
      <c r="Z379" s="309"/>
      <c r="AA379" s="309"/>
      <c r="AB379" s="309"/>
      <c r="AC379" s="309"/>
      <c r="AD379" s="309"/>
      <c r="AE379" s="309"/>
      <c r="AF379" s="309"/>
      <c r="AG379" s="309"/>
      <c r="AH379" s="309"/>
      <c r="AI379" s="646" t="str">
        <f>IFERROR(AVERAGE(D379:AH379),"")</f>
        <v/>
      </c>
      <c r="AJ379" s="647"/>
      <c r="AK379" s="366"/>
    </row>
    <row r="380" spans="2:37" ht="15.75" x14ac:dyDescent="0.25">
      <c r="B380" s="20"/>
      <c r="C380" s="214">
        <v>7</v>
      </c>
      <c r="D380" s="309"/>
      <c r="E380" s="309"/>
      <c r="F380" s="309"/>
      <c r="G380" s="309"/>
      <c r="H380" s="309"/>
      <c r="I380" s="309"/>
      <c r="J380" s="309"/>
      <c r="K380" s="309"/>
      <c r="L380" s="309"/>
      <c r="M380" s="309"/>
      <c r="N380" s="309"/>
      <c r="O380" s="309"/>
      <c r="P380" s="309"/>
      <c r="Q380" s="309"/>
      <c r="R380" s="309"/>
      <c r="S380" s="309"/>
      <c r="T380" s="309"/>
      <c r="U380" s="309"/>
      <c r="V380" s="309"/>
      <c r="W380" s="309"/>
      <c r="X380" s="309"/>
      <c r="Y380" s="309"/>
      <c r="Z380" s="309"/>
      <c r="AA380" s="309"/>
      <c r="AB380" s="309"/>
      <c r="AC380" s="309"/>
      <c r="AD380" s="309"/>
      <c r="AE380" s="309"/>
      <c r="AF380" s="309"/>
      <c r="AG380" s="309"/>
      <c r="AH380" s="309"/>
      <c r="AI380" s="646" t="str">
        <f t="shared" si="216"/>
        <v/>
      </c>
      <c r="AJ380" s="647"/>
      <c r="AK380" s="366"/>
    </row>
    <row r="381" spans="2:37" ht="15.75" x14ac:dyDescent="0.25">
      <c r="B381" s="20"/>
      <c r="C381" s="214">
        <v>8</v>
      </c>
      <c r="D381" s="309"/>
      <c r="E381" s="309"/>
      <c r="F381" s="309"/>
      <c r="G381" s="309"/>
      <c r="H381" s="309"/>
      <c r="I381" s="309"/>
      <c r="J381" s="309"/>
      <c r="K381" s="309"/>
      <c r="L381" s="309"/>
      <c r="M381" s="309"/>
      <c r="N381" s="309"/>
      <c r="O381" s="309"/>
      <c r="P381" s="309"/>
      <c r="Q381" s="309"/>
      <c r="R381" s="309"/>
      <c r="S381" s="309"/>
      <c r="T381" s="309"/>
      <c r="U381" s="309"/>
      <c r="V381" s="309"/>
      <c r="W381" s="309"/>
      <c r="X381" s="309"/>
      <c r="Y381" s="309"/>
      <c r="Z381" s="309"/>
      <c r="AA381" s="309"/>
      <c r="AB381" s="309"/>
      <c r="AC381" s="309"/>
      <c r="AD381" s="309"/>
      <c r="AE381" s="309"/>
      <c r="AF381" s="309"/>
      <c r="AG381" s="309"/>
      <c r="AH381" s="309"/>
      <c r="AI381" s="646" t="str">
        <f t="shared" si="216"/>
        <v/>
      </c>
      <c r="AJ381" s="647"/>
      <c r="AK381" s="366"/>
    </row>
    <row r="382" spans="2:37" ht="15.75" x14ac:dyDescent="0.25">
      <c r="B382" s="20"/>
      <c r="C382" s="214">
        <v>9</v>
      </c>
      <c r="D382" s="309"/>
      <c r="E382" s="309"/>
      <c r="F382" s="309"/>
      <c r="G382" s="309"/>
      <c r="H382" s="309"/>
      <c r="I382" s="309"/>
      <c r="J382" s="309"/>
      <c r="K382" s="309"/>
      <c r="L382" s="309"/>
      <c r="M382" s="309"/>
      <c r="N382" s="309"/>
      <c r="O382" s="309"/>
      <c r="P382" s="309"/>
      <c r="Q382" s="309"/>
      <c r="R382" s="309"/>
      <c r="S382" s="309"/>
      <c r="T382" s="309"/>
      <c r="U382" s="309"/>
      <c r="V382" s="309"/>
      <c r="W382" s="309"/>
      <c r="X382" s="309"/>
      <c r="Y382" s="309"/>
      <c r="Z382" s="309"/>
      <c r="AA382" s="309"/>
      <c r="AB382" s="309"/>
      <c r="AC382" s="309"/>
      <c r="AD382" s="309"/>
      <c r="AE382" s="309"/>
      <c r="AF382" s="309"/>
      <c r="AG382" s="309"/>
      <c r="AH382" s="309"/>
      <c r="AI382" s="646" t="str">
        <f t="shared" si="216"/>
        <v/>
      </c>
      <c r="AJ382" s="647"/>
      <c r="AK382" s="366"/>
    </row>
    <row r="383" spans="2:37" ht="15.75" x14ac:dyDescent="0.25">
      <c r="B383" s="20"/>
      <c r="C383" s="346">
        <v>10</v>
      </c>
      <c r="D383" s="309"/>
      <c r="E383" s="309"/>
      <c r="F383" s="309"/>
      <c r="G383" s="309"/>
      <c r="H383" s="309"/>
      <c r="I383" s="309"/>
      <c r="J383" s="309"/>
      <c r="K383" s="309"/>
      <c r="L383" s="309"/>
      <c r="M383" s="309"/>
      <c r="N383" s="309"/>
      <c r="O383" s="309"/>
      <c r="P383" s="309"/>
      <c r="Q383" s="309"/>
      <c r="R383" s="309"/>
      <c r="S383" s="309"/>
      <c r="T383" s="309"/>
      <c r="U383" s="309"/>
      <c r="V383" s="309"/>
      <c r="W383" s="309"/>
      <c r="X383" s="309"/>
      <c r="Y383" s="309"/>
      <c r="Z383" s="309"/>
      <c r="AA383" s="309"/>
      <c r="AB383" s="309"/>
      <c r="AC383" s="309"/>
      <c r="AD383" s="309"/>
      <c r="AE383" s="309"/>
      <c r="AF383" s="309"/>
      <c r="AG383" s="309"/>
      <c r="AH383" s="309"/>
      <c r="AI383" s="646" t="str">
        <f t="shared" si="216"/>
        <v/>
      </c>
      <c r="AJ383" s="647"/>
      <c r="AK383" s="366"/>
    </row>
    <row r="384" spans="2:37" ht="15.75" x14ac:dyDescent="0.25">
      <c r="B384" s="20"/>
      <c r="C384" s="346">
        <v>11</v>
      </c>
      <c r="D384" s="309"/>
      <c r="E384" s="309"/>
      <c r="F384" s="309"/>
      <c r="G384" s="309"/>
      <c r="H384" s="309"/>
      <c r="I384" s="309"/>
      <c r="J384" s="309"/>
      <c r="K384" s="309"/>
      <c r="L384" s="309"/>
      <c r="M384" s="309"/>
      <c r="N384" s="309"/>
      <c r="O384" s="309"/>
      <c r="P384" s="309"/>
      <c r="Q384" s="309"/>
      <c r="R384" s="309"/>
      <c r="S384" s="309"/>
      <c r="T384" s="309"/>
      <c r="U384" s="309"/>
      <c r="V384" s="309"/>
      <c r="W384" s="309"/>
      <c r="X384" s="309"/>
      <c r="Y384" s="309"/>
      <c r="Z384" s="309"/>
      <c r="AA384" s="309"/>
      <c r="AB384" s="309"/>
      <c r="AC384" s="309"/>
      <c r="AD384" s="309"/>
      <c r="AE384" s="309"/>
      <c r="AF384" s="309"/>
      <c r="AG384" s="309"/>
      <c r="AH384" s="309"/>
      <c r="AI384" s="646" t="str">
        <f t="shared" si="216"/>
        <v/>
      </c>
      <c r="AJ384" s="647"/>
      <c r="AK384" s="366"/>
    </row>
    <row r="385" spans="2:37" ht="15.75" x14ac:dyDescent="0.25">
      <c r="B385" s="20"/>
      <c r="C385" s="346">
        <v>12</v>
      </c>
      <c r="D385" s="309"/>
      <c r="E385" s="309"/>
      <c r="F385" s="309"/>
      <c r="G385" s="309"/>
      <c r="H385" s="309"/>
      <c r="I385" s="309"/>
      <c r="J385" s="309"/>
      <c r="K385" s="309"/>
      <c r="L385" s="309"/>
      <c r="M385" s="309"/>
      <c r="N385" s="309"/>
      <c r="O385" s="309"/>
      <c r="P385" s="309"/>
      <c r="Q385" s="309"/>
      <c r="R385" s="309"/>
      <c r="S385" s="309"/>
      <c r="T385" s="309"/>
      <c r="U385" s="309"/>
      <c r="V385" s="309"/>
      <c r="W385" s="309"/>
      <c r="X385" s="309"/>
      <c r="Y385" s="309"/>
      <c r="Z385" s="309"/>
      <c r="AA385" s="309"/>
      <c r="AB385" s="309"/>
      <c r="AC385" s="309"/>
      <c r="AD385" s="309"/>
      <c r="AE385" s="309"/>
      <c r="AF385" s="309"/>
      <c r="AG385" s="309"/>
      <c r="AH385" s="309"/>
      <c r="AI385" s="646" t="str">
        <f t="shared" si="216"/>
        <v/>
      </c>
      <c r="AJ385" s="647"/>
      <c r="AK385" s="366"/>
    </row>
    <row r="386" spans="2:37" ht="15.75" x14ac:dyDescent="0.25">
      <c r="B386" s="20"/>
      <c r="C386" s="346">
        <v>13</v>
      </c>
      <c r="D386" s="309"/>
      <c r="E386" s="309"/>
      <c r="F386" s="309"/>
      <c r="G386" s="309"/>
      <c r="H386" s="309"/>
      <c r="I386" s="309"/>
      <c r="J386" s="309"/>
      <c r="K386" s="309"/>
      <c r="L386" s="309"/>
      <c r="M386" s="309"/>
      <c r="N386" s="309"/>
      <c r="O386" s="309"/>
      <c r="P386" s="309"/>
      <c r="Q386" s="309"/>
      <c r="R386" s="309"/>
      <c r="S386" s="309"/>
      <c r="T386" s="309"/>
      <c r="U386" s="309"/>
      <c r="V386" s="309"/>
      <c r="W386" s="309"/>
      <c r="X386" s="309"/>
      <c r="Y386" s="309"/>
      <c r="Z386" s="309"/>
      <c r="AA386" s="309"/>
      <c r="AB386" s="309"/>
      <c r="AC386" s="309"/>
      <c r="AD386" s="309"/>
      <c r="AE386" s="309"/>
      <c r="AF386" s="309"/>
      <c r="AG386" s="309"/>
      <c r="AH386" s="309"/>
      <c r="AI386" s="646" t="str">
        <f t="shared" si="216"/>
        <v/>
      </c>
      <c r="AJ386" s="647"/>
      <c r="AK386" s="366"/>
    </row>
    <row r="387" spans="2:37" ht="15.75" x14ac:dyDescent="0.25">
      <c r="B387" s="20"/>
      <c r="C387" s="346">
        <v>14</v>
      </c>
      <c r="D387" s="309"/>
      <c r="E387" s="309"/>
      <c r="F387" s="309"/>
      <c r="G387" s="309"/>
      <c r="H387" s="309"/>
      <c r="I387" s="309"/>
      <c r="J387" s="309"/>
      <c r="K387" s="309"/>
      <c r="L387" s="309"/>
      <c r="M387" s="309"/>
      <c r="N387" s="309"/>
      <c r="O387" s="309"/>
      <c r="P387" s="309"/>
      <c r="Q387" s="309"/>
      <c r="R387" s="309"/>
      <c r="S387" s="309"/>
      <c r="T387" s="309"/>
      <c r="U387" s="309"/>
      <c r="V387" s="309"/>
      <c r="W387" s="309"/>
      <c r="X387" s="309"/>
      <c r="Y387" s="309"/>
      <c r="Z387" s="309"/>
      <c r="AA387" s="309"/>
      <c r="AB387" s="309"/>
      <c r="AC387" s="309"/>
      <c r="AD387" s="309"/>
      <c r="AE387" s="309"/>
      <c r="AF387" s="309"/>
      <c r="AG387" s="309"/>
      <c r="AH387" s="309"/>
      <c r="AI387" s="646" t="str">
        <f t="shared" si="216"/>
        <v/>
      </c>
      <c r="AJ387" s="647"/>
      <c r="AK387" s="366"/>
    </row>
    <row r="388" spans="2:37" ht="15.75" x14ac:dyDescent="0.25">
      <c r="B388" s="20"/>
      <c r="C388" s="346">
        <v>15</v>
      </c>
      <c r="D388" s="309"/>
      <c r="E388" s="309"/>
      <c r="F388" s="309"/>
      <c r="G388" s="309"/>
      <c r="H388" s="309"/>
      <c r="I388" s="309"/>
      <c r="J388" s="309"/>
      <c r="K388" s="309"/>
      <c r="L388" s="309"/>
      <c r="M388" s="309"/>
      <c r="N388" s="309"/>
      <c r="O388" s="309"/>
      <c r="P388" s="309"/>
      <c r="Q388" s="309"/>
      <c r="R388" s="309"/>
      <c r="S388" s="309"/>
      <c r="T388" s="309"/>
      <c r="U388" s="309"/>
      <c r="V388" s="309"/>
      <c r="W388" s="309"/>
      <c r="X388" s="309"/>
      <c r="Y388" s="309"/>
      <c r="Z388" s="309"/>
      <c r="AA388" s="309"/>
      <c r="AB388" s="309"/>
      <c r="AC388" s="309"/>
      <c r="AD388" s="309"/>
      <c r="AE388" s="309"/>
      <c r="AF388" s="309"/>
      <c r="AG388" s="309"/>
      <c r="AH388" s="309"/>
      <c r="AI388" s="646" t="str">
        <f t="shared" si="216"/>
        <v/>
      </c>
      <c r="AJ388" s="647"/>
      <c r="AK388" s="366"/>
    </row>
    <row r="389" spans="2:37" ht="15.75" x14ac:dyDescent="0.25">
      <c r="B389" s="20"/>
      <c r="C389" s="346">
        <v>16</v>
      </c>
      <c r="D389" s="309"/>
      <c r="E389" s="309"/>
      <c r="F389" s="309"/>
      <c r="G389" s="309"/>
      <c r="H389" s="309"/>
      <c r="I389" s="309"/>
      <c r="J389" s="309"/>
      <c r="K389" s="309"/>
      <c r="L389" s="309"/>
      <c r="M389" s="309"/>
      <c r="N389" s="309"/>
      <c r="O389" s="309"/>
      <c r="P389" s="309"/>
      <c r="Q389" s="309"/>
      <c r="R389" s="309"/>
      <c r="S389" s="309"/>
      <c r="T389" s="309"/>
      <c r="U389" s="309"/>
      <c r="V389" s="309"/>
      <c r="W389" s="309"/>
      <c r="X389" s="309"/>
      <c r="Y389" s="309"/>
      <c r="Z389" s="309"/>
      <c r="AA389" s="309"/>
      <c r="AB389" s="309"/>
      <c r="AC389" s="309"/>
      <c r="AD389" s="309"/>
      <c r="AE389" s="309"/>
      <c r="AF389" s="309"/>
      <c r="AG389" s="309"/>
      <c r="AH389" s="309"/>
      <c r="AI389" s="646" t="str">
        <f t="shared" si="216"/>
        <v/>
      </c>
      <c r="AJ389" s="647"/>
      <c r="AK389" s="366"/>
    </row>
    <row r="390" spans="2:37" ht="15.75" x14ac:dyDescent="0.25">
      <c r="B390" s="20"/>
      <c r="C390" s="346">
        <v>17</v>
      </c>
      <c r="D390" s="309"/>
      <c r="E390" s="309"/>
      <c r="F390" s="309"/>
      <c r="G390" s="309"/>
      <c r="H390" s="309"/>
      <c r="I390" s="309"/>
      <c r="J390" s="309"/>
      <c r="K390" s="309"/>
      <c r="L390" s="309"/>
      <c r="M390" s="309"/>
      <c r="N390" s="309"/>
      <c r="O390" s="309"/>
      <c r="P390" s="309"/>
      <c r="Q390" s="309"/>
      <c r="R390" s="309"/>
      <c r="S390" s="309"/>
      <c r="T390" s="309"/>
      <c r="U390" s="309"/>
      <c r="V390" s="309"/>
      <c r="W390" s="309"/>
      <c r="X390" s="309"/>
      <c r="Y390" s="309"/>
      <c r="Z390" s="309"/>
      <c r="AA390" s="309"/>
      <c r="AB390" s="309"/>
      <c r="AC390" s="309"/>
      <c r="AD390" s="309"/>
      <c r="AE390" s="309"/>
      <c r="AF390" s="309"/>
      <c r="AG390" s="309"/>
      <c r="AH390" s="309"/>
      <c r="AI390" s="646" t="str">
        <f t="shared" si="216"/>
        <v/>
      </c>
      <c r="AJ390" s="647"/>
      <c r="AK390" s="366"/>
    </row>
    <row r="391" spans="2:37" ht="15.75" x14ac:dyDescent="0.25">
      <c r="B391" s="20"/>
      <c r="C391" s="346">
        <v>18</v>
      </c>
      <c r="D391" s="309"/>
      <c r="E391" s="309"/>
      <c r="F391" s="309"/>
      <c r="G391" s="309"/>
      <c r="H391" s="309"/>
      <c r="I391" s="309"/>
      <c r="J391" s="309"/>
      <c r="K391" s="309"/>
      <c r="L391" s="309"/>
      <c r="M391" s="309"/>
      <c r="N391" s="309"/>
      <c r="O391" s="309"/>
      <c r="P391" s="309"/>
      <c r="Q391" s="309"/>
      <c r="R391" s="309"/>
      <c r="S391" s="309"/>
      <c r="T391" s="309"/>
      <c r="U391" s="309"/>
      <c r="V391" s="309"/>
      <c r="W391" s="309"/>
      <c r="X391" s="309"/>
      <c r="Y391" s="309"/>
      <c r="Z391" s="309"/>
      <c r="AA391" s="309"/>
      <c r="AB391" s="309"/>
      <c r="AC391" s="309"/>
      <c r="AD391" s="309"/>
      <c r="AE391" s="309"/>
      <c r="AF391" s="309"/>
      <c r="AG391" s="309"/>
      <c r="AH391" s="309"/>
      <c r="AI391" s="646" t="str">
        <f t="shared" si="216"/>
        <v/>
      </c>
      <c r="AJ391" s="647"/>
      <c r="AK391" s="366"/>
    </row>
    <row r="392" spans="2:37" ht="15.75" x14ac:dyDescent="0.25">
      <c r="B392" s="20"/>
      <c r="C392" s="346">
        <v>19</v>
      </c>
      <c r="D392" s="309"/>
      <c r="E392" s="309"/>
      <c r="F392" s="309"/>
      <c r="G392" s="309"/>
      <c r="H392" s="309"/>
      <c r="I392" s="309"/>
      <c r="J392" s="309"/>
      <c r="K392" s="309"/>
      <c r="L392" s="309"/>
      <c r="M392" s="309"/>
      <c r="N392" s="309"/>
      <c r="O392" s="309"/>
      <c r="P392" s="309"/>
      <c r="Q392" s="309"/>
      <c r="R392" s="309"/>
      <c r="S392" s="309"/>
      <c r="T392" s="309"/>
      <c r="U392" s="309"/>
      <c r="V392" s="309"/>
      <c r="W392" s="309"/>
      <c r="X392" s="309"/>
      <c r="Y392" s="309"/>
      <c r="Z392" s="309"/>
      <c r="AA392" s="309"/>
      <c r="AB392" s="309"/>
      <c r="AC392" s="309"/>
      <c r="AD392" s="309"/>
      <c r="AE392" s="309"/>
      <c r="AF392" s="309"/>
      <c r="AG392" s="309"/>
      <c r="AH392" s="309"/>
      <c r="AI392" s="646" t="str">
        <f t="shared" si="216"/>
        <v/>
      </c>
      <c r="AJ392" s="647"/>
      <c r="AK392" s="366"/>
    </row>
    <row r="393" spans="2:37" ht="15.75" x14ac:dyDescent="0.25">
      <c r="B393" s="20"/>
      <c r="C393" s="346">
        <v>20</v>
      </c>
      <c r="D393" s="309"/>
      <c r="E393" s="309"/>
      <c r="F393" s="309"/>
      <c r="G393" s="309"/>
      <c r="H393" s="309"/>
      <c r="I393" s="309"/>
      <c r="J393" s="309"/>
      <c r="K393" s="309"/>
      <c r="L393" s="309"/>
      <c r="M393" s="309"/>
      <c r="N393" s="309"/>
      <c r="O393" s="309"/>
      <c r="P393" s="309"/>
      <c r="Q393" s="309"/>
      <c r="R393" s="309"/>
      <c r="S393" s="309"/>
      <c r="T393" s="309"/>
      <c r="U393" s="309"/>
      <c r="V393" s="309"/>
      <c r="W393" s="309"/>
      <c r="X393" s="309"/>
      <c r="Y393" s="309"/>
      <c r="Z393" s="309"/>
      <c r="AA393" s="309"/>
      <c r="AB393" s="309"/>
      <c r="AC393" s="309"/>
      <c r="AD393" s="309"/>
      <c r="AE393" s="309"/>
      <c r="AF393" s="309"/>
      <c r="AG393" s="309"/>
      <c r="AH393" s="309"/>
      <c r="AI393" s="646" t="str">
        <f t="shared" si="216"/>
        <v/>
      </c>
      <c r="AJ393" s="647"/>
      <c r="AK393" s="366"/>
    </row>
    <row r="394" spans="2:37" ht="15.75" x14ac:dyDescent="0.25">
      <c r="B394" s="20"/>
      <c r="C394" s="346">
        <v>21</v>
      </c>
      <c r="D394" s="309"/>
      <c r="E394" s="309"/>
      <c r="F394" s="309"/>
      <c r="G394" s="309"/>
      <c r="H394" s="309"/>
      <c r="I394" s="309"/>
      <c r="J394" s="309"/>
      <c r="K394" s="309"/>
      <c r="L394" s="309"/>
      <c r="M394" s="309"/>
      <c r="N394" s="309"/>
      <c r="O394" s="309"/>
      <c r="P394" s="309"/>
      <c r="Q394" s="309"/>
      <c r="R394" s="309"/>
      <c r="S394" s="309"/>
      <c r="T394" s="309"/>
      <c r="U394" s="309"/>
      <c r="V394" s="309"/>
      <c r="W394" s="309"/>
      <c r="X394" s="309"/>
      <c r="Y394" s="309"/>
      <c r="Z394" s="309"/>
      <c r="AA394" s="309"/>
      <c r="AB394" s="309"/>
      <c r="AC394" s="309"/>
      <c r="AD394" s="309"/>
      <c r="AE394" s="309"/>
      <c r="AF394" s="309"/>
      <c r="AG394" s="309"/>
      <c r="AH394" s="309"/>
      <c r="AI394" s="646" t="str">
        <f t="shared" si="216"/>
        <v/>
      </c>
      <c r="AJ394" s="647"/>
      <c r="AK394" s="366"/>
    </row>
    <row r="395" spans="2:37" ht="15.75" x14ac:dyDescent="0.25">
      <c r="B395" s="20"/>
      <c r="C395" s="346">
        <v>22</v>
      </c>
      <c r="D395" s="309"/>
      <c r="E395" s="309"/>
      <c r="F395" s="309"/>
      <c r="G395" s="309"/>
      <c r="H395" s="309"/>
      <c r="I395" s="309"/>
      <c r="J395" s="309"/>
      <c r="K395" s="309"/>
      <c r="L395" s="309"/>
      <c r="M395" s="309"/>
      <c r="N395" s="309"/>
      <c r="O395" s="309"/>
      <c r="P395" s="309"/>
      <c r="Q395" s="309"/>
      <c r="R395" s="309"/>
      <c r="S395" s="309"/>
      <c r="T395" s="309"/>
      <c r="U395" s="309"/>
      <c r="V395" s="309"/>
      <c r="W395" s="309"/>
      <c r="X395" s="309"/>
      <c r="Y395" s="309"/>
      <c r="Z395" s="309"/>
      <c r="AA395" s="309"/>
      <c r="AB395" s="309"/>
      <c r="AC395" s="309"/>
      <c r="AD395" s="309"/>
      <c r="AE395" s="309"/>
      <c r="AF395" s="309"/>
      <c r="AG395" s="309"/>
      <c r="AH395" s="309"/>
      <c r="AI395" s="646" t="str">
        <f t="shared" si="216"/>
        <v/>
      </c>
      <c r="AJ395" s="647"/>
      <c r="AK395" s="366"/>
    </row>
    <row r="396" spans="2:37" ht="15.75" x14ac:dyDescent="0.25">
      <c r="B396" s="20"/>
      <c r="C396" s="346">
        <v>23</v>
      </c>
      <c r="D396" s="309"/>
      <c r="E396" s="309"/>
      <c r="F396" s="309"/>
      <c r="G396" s="309"/>
      <c r="H396" s="309"/>
      <c r="I396" s="309"/>
      <c r="J396" s="309"/>
      <c r="K396" s="309"/>
      <c r="L396" s="309"/>
      <c r="M396" s="309"/>
      <c r="N396" s="309"/>
      <c r="O396" s="309"/>
      <c r="P396" s="309"/>
      <c r="Q396" s="309"/>
      <c r="R396" s="309"/>
      <c r="S396" s="309"/>
      <c r="T396" s="309"/>
      <c r="U396" s="309"/>
      <c r="V396" s="309"/>
      <c r="W396" s="309"/>
      <c r="X396" s="309"/>
      <c r="Y396" s="309"/>
      <c r="Z396" s="309"/>
      <c r="AA396" s="309"/>
      <c r="AB396" s="309"/>
      <c r="AC396" s="309"/>
      <c r="AD396" s="309"/>
      <c r="AE396" s="309"/>
      <c r="AF396" s="309"/>
      <c r="AG396" s="309"/>
      <c r="AH396" s="309"/>
      <c r="AI396" s="646" t="str">
        <f t="shared" si="216"/>
        <v/>
      </c>
      <c r="AJ396" s="647"/>
      <c r="AK396" s="366"/>
    </row>
    <row r="397" spans="2:37" ht="15.75" x14ac:dyDescent="0.25">
      <c r="B397" s="20"/>
      <c r="C397" s="347">
        <v>24</v>
      </c>
      <c r="D397" s="310"/>
      <c r="E397" s="310"/>
      <c r="F397" s="310"/>
      <c r="G397" s="310"/>
      <c r="H397" s="310"/>
      <c r="I397" s="310"/>
      <c r="J397" s="310"/>
      <c r="K397" s="310"/>
      <c r="L397" s="310"/>
      <c r="M397" s="310"/>
      <c r="N397" s="310"/>
      <c r="O397" s="310"/>
      <c r="P397" s="310"/>
      <c r="Q397" s="310"/>
      <c r="R397" s="310"/>
      <c r="S397" s="310"/>
      <c r="T397" s="310"/>
      <c r="U397" s="310"/>
      <c r="V397" s="310"/>
      <c r="W397" s="310"/>
      <c r="X397" s="310"/>
      <c r="Y397" s="310"/>
      <c r="Z397" s="310"/>
      <c r="AA397" s="310"/>
      <c r="AB397" s="310"/>
      <c r="AC397" s="310"/>
      <c r="AD397" s="310"/>
      <c r="AE397" s="310"/>
      <c r="AF397" s="310"/>
      <c r="AG397" s="310"/>
      <c r="AH397" s="310"/>
      <c r="AI397" s="648" t="str">
        <f t="shared" si="216"/>
        <v/>
      </c>
      <c r="AJ397" s="649"/>
      <c r="AK397" s="366"/>
    </row>
    <row r="398" spans="2:37" ht="15.75" x14ac:dyDescent="0.25">
      <c r="B398" s="20"/>
      <c r="C398" s="236"/>
      <c r="D398" s="15"/>
      <c r="E398" s="15"/>
      <c r="F398" s="15"/>
      <c r="G398" s="15"/>
      <c r="H398" s="15"/>
      <c r="I398" s="15"/>
      <c r="J398" s="15"/>
      <c r="K398" s="15"/>
      <c r="L398" s="15"/>
      <c r="M398" s="15"/>
      <c r="N398" s="15"/>
      <c r="O398" s="15"/>
      <c r="P398" s="15"/>
      <c r="Q398" s="15"/>
      <c r="R398" s="15"/>
      <c r="S398" s="15"/>
      <c r="T398" s="17"/>
      <c r="U398" s="17"/>
      <c r="V398" s="17"/>
      <c r="W398" s="17"/>
      <c r="X398" s="17"/>
      <c r="Y398" s="17"/>
      <c r="Z398" s="17"/>
      <c r="AA398" s="17"/>
      <c r="AB398" s="17"/>
      <c r="AC398" s="17"/>
      <c r="AD398" s="17"/>
      <c r="AE398" s="17"/>
      <c r="AF398" s="17"/>
      <c r="AG398" s="17"/>
      <c r="AH398" s="17"/>
      <c r="AI398" s="17"/>
      <c r="AJ398" s="21"/>
      <c r="AK398" s="366"/>
    </row>
    <row r="399" spans="2:37" ht="16.5" thickBot="1" x14ac:dyDescent="0.3">
      <c r="B399" s="60"/>
      <c r="C399" s="220"/>
      <c r="D399" s="63"/>
      <c r="E399" s="63"/>
      <c r="F399" s="63"/>
      <c r="G399" s="63"/>
      <c r="H399" s="63"/>
      <c r="I399" s="63"/>
      <c r="J399" s="63"/>
      <c r="K399" s="63"/>
      <c r="L399" s="63"/>
      <c r="M399" s="63"/>
      <c r="N399" s="63"/>
      <c r="O399" s="63"/>
      <c r="P399" s="63"/>
      <c r="Q399" s="63"/>
      <c r="R399" s="63"/>
      <c r="S399" s="63"/>
      <c r="T399" s="63"/>
      <c r="U399" s="63"/>
      <c r="V399" s="63"/>
      <c r="W399" s="63"/>
      <c r="X399" s="63"/>
      <c r="Y399" s="63"/>
      <c r="Z399" s="63"/>
      <c r="AA399" s="63"/>
      <c r="AB399" s="63"/>
      <c r="AC399" s="63"/>
      <c r="AD399" s="63"/>
      <c r="AE399" s="63"/>
      <c r="AF399" s="63"/>
      <c r="AG399" s="63"/>
      <c r="AH399" s="63"/>
      <c r="AI399" s="63"/>
      <c r="AJ399" s="64"/>
      <c r="AK399" s="366"/>
    </row>
    <row r="400" spans="2:37" ht="15.75" x14ac:dyDescent="0.25">
      <c r="B400" s="40" t="str">
        <f>"Version " &amp; Version</f>
        <v>Version FINAL 03/31/2017</v>
      </c>
      <c r="C400" s="407"/>
      <c r="D400" s="407"/>
      <c r="E400" s="407"/>
      <c r="F400" s="407"/>
      <c r="G400" s="407"/>
      <c r="H400" s="407"/>
      <c r="I400" s="407"/>
      <c r="J400" s="407"/>
      <c r="K400" s="407"/>
      <c r="L400" s="407"/>
      <c r="M400" s="407"/>
      <c r="N400" s="407"/>
      <c r="O400" s="407"/>
      <c r="P400" s="407"/>
      <c r="Q400" s="407"/>
      <c r="R400" s="407"/>
      <c r="S400" s="407"/>
      <c r="T400" s="407"/>
      <c r="U400" s="407"/>
      <c r="V400" s="407"/>
      <c r="W400" s="407"/>
      <c r="X400" s="407"/>
      <c r="Y400" s="407"/>
      <c r="Z400" s="407"/>
      <c r="AA400" s="407"/>
      <c r="AB400" s="407"/>
      <c r="AC400" s="407"/>
      <c r="AD400" s="407"/>
      <c r="AE400" s="407"/>
      <c r="AF400" s="407"/>
      <c r="AG400" s="407"/>
      <c r="AH400" s="407"/>
      <c r="AI400" s="362"/>
      <c r="AJ400" s="363"/>
      <c r="AK400" s="366"/>
    </row>
    <row r="401" spans="2:37" ht="15.75" x14ac:dyDescent="0.25">
      <c r="B401" s="20"/>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c r="AC401" s="15"/>
      <c r="AD401" s="15"/>
      <c r="AE401" s="15"/>
      <c r="AF401" s="15"/>
      <c r="AG401" s="15"/>
      <c r="AH401" s="15"/>
      <c r="AI401" s="17"/>
      <c r="AJ401" s="21"/>
      <c r="AK401" s="366"/>
    </row>
    <row r="402" spans="2:37" ht="15.75" x14ac:dyDescent="0.25">
      <c r="B402" s="487" t="s">
        <v>293</v>
      </c>
      <c r="C402" s="488"/>
      <c r="D402" s="488"/>
      <c r="E402" s="488"/>
      <c r="F402" s="488"/>
      <c r="G402" s="488"/>
      <c r="H402" s="488"/>
      <c r="I402" s="488"/>
      <c r="J402" s="488"/>
      <c r="K402" s="488"/>
      <c r="L402" s="488"/>
      <c r="M402" s="488"/>
      <c r="N402" s="488"/>
      <c r="O402" s="488"/>
      <c r="P402" s="488"/>
      <c r="Q402" s="488"/>
      <c r="R402" s="488"/>
      <c r="S402" s="15"/>
      <c r="T402" s="15"/>
      <c r="U402" s="15"/>
      <c r="V402" s="15"/>
      <c r="W402" s="15"/>
      <c r="X402" s="15"/>
      <c r="Y402" s="15"/>
      <c r="Z402" s="15"/>
      <c r="AA402" s="15"/>
      <c r="AB402" s="15"/>
      <c r="AC402" s="15"/>
      <c r="AD402" s="15"/>
      <c r="AE402" s="15"/>
      <c r="AF402" s="15"/>
      <c r="AG402" s="15"/>
      <c r="AH402" s="15"/>
      <c r="AI402" s="17"/>
      <c r="AJ402" s="21"/>
      <c r="AK402" s="366"/>
    </row>
    <row r="403" spans="2:37" ht="15.75" x14ac:dyDescent="0.25">
      <c r="B403" s="622" t="s">
        <v>281</v>
      </c>
      <c r="C403" s="545"/>
      <c r="D403" s="545"/>
      <c r="E403" s="545"/>
      <c r="F403" s="545"/>
      <c r="G403" s="545"/>
      <c r="H403" s="545"/>
      <c r="I403" s="545"/>
      <c r="J403" s="545"/>
      <c r="K403" s="545"/>
      <c r="L403" s="545"/>
      <c r="M403" s="545"/>
      <c r="N403" s="545"/>
      <c r="O403" s="545"/>
      <c r="P403" s="545"/>
      <c r="Q403" s="545"/>
      <c r="R403" s="545"/>
      <c r="S403" s="15"/>
      <c r="T403" s="15"/>
      <c r="U403" s="15"/>
      <c r="V403" s="15"/>
      <c r="W403" s="15"/>
      <c r="X403" s="15"/>
      <c r="Y403" s="15"/>
      <c r="Z403" s="15"/>
      <c r="AA403" s="15"/>
      <c r="AB403" s="15"/>
      <c r="AC403" s="15"/>
      <c r="AD403" s="15"/>
      <c r="AE403" s="15"/>
      <c r="AF403" s="15"/>
      <c r="AG403" s="15"/>
      <c r="AH403" s="15"/>
      <c r="AI403" s="17"/>
      <c r="AJ403" s="21"/>
      <c r="AK403" s="366"/>
    </row>
    <row r="404" spans="2:37" ht="15.75" x14ac:dyDescent="0.25">
      <c r="B404" s="414"/>
      <c r="C404" s="545">
        <v>2022</v>
      </c>
      <c r="D404" s="545"/>
      <c r="E404" s="545"/>
      <c r="F404" s="545"/>
      <c r="G404" s="545"/>
      <c r="H404" s="545"/>
      <c r="I404" s="545"/>
      <c r="J404" s="545"/>
      <c r="K404" s="545"/>
      <c r="L404" s="545"/>
      <c r="M404" s="545"/>
      <c r="N404" s="545"/>
      <c r="O404" s="545"/>
      <c r="P404" s="545"/>
      <c r="Q404" s="545"/>
      <c r="R404" s="331"/>
      <c r="S404" s="15"/>
      <c r="T404" s="15"/>
      <c r="U404" s="15"/>
      <c r="V404" s="15"/>
      <c r="W404" s="15"/>
      <c r="X404" s="15"/>
      <c r="Y404" s="15"/>
      <c r="Z404" s="15"/>
      <c r="AA404" s="15"/>
      <c r="AB404" s="15"/>
      <c r="AC404" s="15"/>
      <c r="AD404" s="15"/>
      <c r="AE404" s="15"/>
      <c r="AF404" s="15"/>
      <c r="AG404" s="15"/>
      <c r="AH404" s="15"/>
      <c r="AI404" s="17"/>
      <c r="AJ404" s="21"/>
      <c r="AK404" s="366"/>
    </row>
    <row r="405" spans="2:37" ht="15.75" x14ac:dyDescent="0.25">
      <c r="B405" s="20"/>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c r="AB405" s="15"/>
      <c r="AC405" s="15"/>
      <c r="AD405" s="15"/>
      <c r="AE405" s="15"/>
      <c r="AF405" s="15"/>
      <c r="AG405" s="15"/>
      <c r="AH405" s="15"/>
      <c r="AI405" s="17"/>
      <c r="AJ405" s="21"/>
      <c r="AK405" s="366"/>
    </row>
    <row r="406" spans="2:37" ht="15.75" x14ac:dyDescent="0.25">
      <c r="B406" s="20" t="s">
        <v>291</v>
      </c>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7"/>
      <c r="AJ406" s="21"/>
      <c r="AK406" s="366"/>
    </row>
    <row r="407" spans="2:37" ht="15.75" x14ac:dyDescent="0.25">
      <c r="B407" s="20"/>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c r="AB407" s="15"/>
      <c r="AC407" s="15"/>
      <c r="AD407" s="15"/>
      <c r="AE407" s="15"/>
      <c r="AF407" s="15"/>
      <c r="AG407" s="15"/>
      <c r="AH407" s="15"/>
      <c r="AI407" s="17"/>
      <c r="AJ407" s="21"/>
      <c r="AK407" s="366"/>
    </row>
    <row r="408" spans="2:37" ht="15.75" x14ac:dyDescent="0.25">
      <c r="B408" s="20"/>
      <c r="C408" s="371" t="s">
        <v>128</v>
      </c>
      <c r="D408" s="218">
        <v>1</v>
      </c>
      <c r="E408" s="218">
        <v>2</v>
      </c>
      <c r="F408" s="218">
        <v>3</v>
      </c>
      <c r="G408" s="218">
        <v>4</v>
      </c>
      <c r="H408" s="218">
        <v>5</v>
      </c>
      <c r="I408" s="218">
        <v>6</v>
      </c>
      <c r="J408" s="218">
        <v>7</v>
      </c>
      <c r="K408" s="218">
        <v>8</v>
      </c>
      <c r="L408" s="218">
        <v>9</v>
      </c>
      <c r="M408" s="218">
        <v>10</v>
      </c>
      <c r="N408" s="218">
        <v>11</v>
      </c>
      <c r="O408" s="218">
        <v>12</v>
      </c>
      <c r="P408" s="218">
        <v>13</v>
      </c>
      <c r="Q408" s="218">
        <v>14</v>
      </c>
      <c r="R408" s="218">
        <v>15</v>
      </c>
      <c r="S408" s="218">
        <v>16</v>
      </c>
      <c r="T408" s="218">
        <v>17</v>
      </c>
      <c r="U408" s="218">
        <v>18</v>
      </c>
      <c r="V408" s="218">
        <v>19</v>
      </c>
      <c r="W408" s="218">
        <v>20</v>
      </c>
      <c r="X408" s="218">
        <v>21</v>
      </c>
      <c r="Y408" s="218">
        <v>22</v>
      </c>
      <c r="Z408" s="218">
        <v>23</v>
      </c>
      <c r="AA408" s="218">
        <v>24</v>
      </c>
      <c r="AB408" s="218">
        <v>25</v>
      </c>
      <c r="AC408" s="218">
        <v>26</v>
      </c>
      <c r="AD408" s="218">
        <v>27</v>
      </c>
      <c r="AE408" s="218">
        <v>28</v>
      </c>
      <c r="AF408" s="218">
        <v>29</v>
      </c>
      <c r="AG408" s="218">
        <v>30</v>
      </c>
      <c r="AH408" s="15"/>
      <c r="AI408" s="644" t="s">
        <v>304</v>
      </c>
      <c r="AJ408" s="645"/>
      <c r="AK408" s="366"/>
    </row>
    <row r="409" spans="2:37" ht="15.75" x14ac:dyDescent="0.25">
      <c r="B409" s="20"/>
      <c r="C409" s="371"/>
      <c r="D409" s="218" t="s">
        <v>273</v>
      </c>
      <c r="E409" s="218" t="s">
        <v>274</v>
      </c>
      <c r="F409" s="218" t="s">
        <v>275</v>
      </c>
      <c r="G409" s="218" t="s">
        <v>276</v>
      </c>
      <c r="H409" s="218" t="s">
        <v>277</v>
      </c>
      <c r="I409" s="218" t="s">
        <v>278</v>
      </c>
      <c r="J409" s="218" t="s">
        <v>272</v>
      </c>
      <c r="K409" s="218" t="str">
        <f>D409</f>
        <v>Tue</v>
      </c>
      <c r="L409" s="218" t="str">
        <f t="shared" ref="L409" si="217">E409</f>
        <v>Wed</v>
      </c>
      <c r="M409" s="218" t="str">
        <f t="shared" ref="M409" si="218">F409</f>
        <v>Thurs</v>
      </c>
      <c r="N409" s="218" t="str">
        <f t="shared" ref="N409" si="219">G409</f>
        <v>Fri</v>
      </c>
      <c r="O409" s="218" t="str">
        <f t="shared" ref="O409" si="220">H409</f>
        <v>Sat</v>
      </c>
      <c r="P409" s="218" t="str">
        <f t="shared" ref="P409" si="221">I409</f>
        <v>Sun</v>
      </c>
      <c r="Q409" s="218" t="str">
        <f t="shared" ref="Q409" si="222">J409</f>
        <v>Mon</v>
      </c>
      <c r="R409" s="218" t="str">
        <f t="shared" ref="R409" si="223">K409</f>
        <v>Tue</v>
      </c>
      <c r="S409" s="218" t="str">
        <f t="shared" ref="S409" si="224">L409</f>
        <v>Wed</v>
      </c>
      <c r="T409" s="218" t="str">
        <f t="shared" ref="T409" si="225">M409</f>
        <v>Thurs</v>
      </c>
      <c r="U409" s="218" t="str">
        <f t="shared" ref="U409" si="226">N409</f>
        <v>Fri</v>
      </c>
      <c r="V409" s="218" t="str">
        <f t="shared" ref="V409" si="227">O409</f>
        <v>Sat</v>
      </c>
      <c r="W409" s="218" t="str">
        <f t="shared" ref="W409" si="228">P409</f>
        <v>Sun</v>
      </c>
      <c r="X409" s="218" t="str">
        <f t="shared" ref="X409" si="229">Q409</f>
        <v>Mon</v>
      </c>
      <c r="Y409" s="218" t="str">
        <f t="shared" ref="Y409" si="230">R409</f>
        <v>Tue</v>
      </c>
      <c r="Z409" s="218" t="str">
        <f t="shared" ref="Z409" si="231">S409</f>
        <v>Wed</v>
      </c>
      <c r="AA409" s="218" t="str">
        <f t="shared" ref="AA409" si="232">T409</f>
        <v>Thurs</v>
      </c>
      <c r="AB409" s="218" t="str">
        <f t="shared" ref="AB409" si="233">U409</f>
        <v>Fri</v>
      </c>
      <c r="AC409" s="218" t="str">
        <f t="shared" ref="AC409" si="234">V409</f>
        <v>Sat</v>
      </c>
      <c r="AD409" s="218" t="str">
        <f t="shared" ref="AD409" si="235">W409</f>
        <v>Sun</v>
      </c>
      <c r="AE409" s="218" t="str">
        <f t="shared" ref="AE409" si="236">X409</f>
        <v>Mon</v>
      </c>
      <c r="AF409" s="218" t="str">
        <f t="shared" ref="AF409" si="237">Y409</f>
        <v>Tue</v>
      </c>
      <c r="AG409" s="218" t="str">
        <f t="shared" ref="AG409" si="238">Z409</f>
        <v>Wed</v>
      </c>
      <c r="AH409" s="15"/>
      <c r="AI409" s="644" t="s">
        <v>305</v>
      </c>
      <c r="AJ409" s="645"/>
      <c r="AK409" s="366"/>
    </row>
    <row r="410" spans="2:37" ht="15.75" x14ac:dyDescent="0.25">
      <c r="B410" s="20"/>
      <c r="C410" s="214">
        <v>1</v>
      </c>
      <c r="D410" s="309"/>
      <c r="E410" s="309"/>
      <c r="F410" s="309"/>
      <c r="G410" s="309"/>
      <c r="H410" s="309"/>
      <c r="I410" s="309"/>
      <c r="J410" s="309"/>
      <c r="K410" s="309"/>
      <c r="L410" s="309"/>
      <c r="M410" s="309"/>
      <c r="N410" s="309"/>
      <c r="O410" s="309"/>
      <c r="P410" s="309"/>
      <c r="Q410" s="309"/>
      <c r="R410" s="309"/>
      <c r="S410" s="309"/>
      <c r="T410" s="309"/>
      <c r="U410" s="309"/>
      <c r="V410" s="309"/>
      <c r="W410" s="309"/>
      <c r="X410" s="309"/>
      <c r="Y410" s="309"/>
      <c r="Z410" s="309"/>
      <c r="AA410" s="309"/>
      <c r="AB410" s="309"/>
      <c r="AC410" s="309"/>
      <c r="AD410" s="309"/>
      <c r="AE410" s="309"/>
      <c r="AF410" s="309"/>
      <c r="AG410" s="309"/>
      <c r="AH410" s="15"/>
      <c r="AI410" s="650" t="str">
        <f>IFERROR(AVERAGE(D410:AG410),"")</f>
        <v/>
      </c>
      <c r="AJ410" s="651"/>
      <c r="AK410" s="366"/>
    </row>
    <row r="411" spans="2:37" ht="15.75" x14ac:dyDescent="0.25">
      <c r="B411" s="20"/>
      <c r="C411" s="214">
        <v>2</v>
      </c>
      <c r="D411" s="309"/>
      <c r="E411" s="309"/>
      <c r="F411" s="309"/>
      <c r="G411" s="309"/>
      <c r="H411" s="309"/>
      <c r="I411" s="309"/>
      <c r="J411" s="309"/>
      <c r="K411" s="309"/>
      <c r="L411" s="309"/>
      <c r="M411" s="309"/>
      <c r="N411" s="309"/>
      <c r="O411" s="309"/>
      <c r="P411" s="309"/>
      <c r="Q411" s="309"/>
      <c r="R411" s="309"/>
      <c r="S411" s="309"/>
      <c r="T411" s="309"/>
      <c r="U411" s="309"/>
      <c r="V411" s="309"/>
      <c r="W411" s="309"/>
      <c r="X411" s="309"/>
      <c r="Y411" s="309"/>
      <c r="Z411" s="309"/>
      <c r="AA411" s="309"/>
      <c r="AB411" s="309"/>
      <c r="AC411" s="309"/>
      <c r="AD411" s="309"/>
      <c r="AE411" s="309"/>
      <c r="AF411" s="309"/>
      <c r="AG411" s="309"/>
      <c r="AH411" s="15"/>
      <c r="AI411" s="646" t="str">
        <f>IFERROR(AVERAGE(D411:AG411),"")</f>
        <v/>
      </c>
      <c r="AJ411" s="647"/>
      <c r="AK411" s="366"/>
    </row>
    <row r="412" spans="2:37" ht="15.75" x14ac:dyDescent="0.25">
      <c r="B412" s="20"/>
      <c r="C412" s="214">
        <v>3</v>
      </c>
      <c r="D412" s="309"/>
      <c r="E412" s="309"/>
      <c r="F412" s="309"/>
      <c r="G412" s="309"/>
      <c r="H412" s="309"/>
      <c r="I412" s="309"/>
      <c r="J412" s="309"/>
      <c r="K412" s="309"/>
      <c r="L412" s="309"/>
      <c r="M412" s="309"/>
      <c r="N412" s="309"/>
      <c r="O412" s="309"/>
      <c r="P412" s="309"/>
      <c r="Q412" s="309"/>
      <c r="R412" s="309"/>
      <c r="S412" s="309"/>
      <c r="T412" s="309"/>
      <c r="U412" s="309"/>
      <c r="V412" s="309"/>
      <c r="W412" s="309"/>
      <c r="X412" s="309"/>
      <c r="Y412" s="309"/>
      <c r="Z412" s="309"/>
      <c r="AA412" s="309"/>
      <c r="AB412" s="309"/>
      <c r="AC412" s="309"/>
      <c r="AD412" s="309"/>
      <c r="AE412" s="309"/>
      <c r="AF412" s="309"/>
      <c r="AG412" s="309"/>
      <c r="AH412" s="15"/>
      <c r="AI412" s="646" t="str">
        <f t="shared" ref="AI412:AI433" si="239">IFERROR(AVERAGE(D412:AG412),"")</f>
        <v/>
      </c>
      <c r="AJ412" s="647"/>
      <c r="AK412" s="366"/>
    </row>
    <row r="413" spans="2:37" ht="15.75" x14ac:dyDescent="0.25">
      <c r="B413" s="20"/>
      <c r="C413" s="214">
        <v>4</v>
      </c>
      <c r="D413" s="309"/>
      <c r="E413" s="309"/>
      <c r="F413" s="309"/>
      <c r="G413" s="309"/>
      <c r="H413" s="309"/>
      <c r="I413" s="309"/>
      <c r="J413" s="309"/>
      <c r="K413" s="309"/>
      <c r="L413" s="309"/>
      <c r="M413" s="309"/>
      <c r="N413" s="309"/>
      <c r="O413" s="309"/>
      <c r="P413" s="309"/>
      <c r="Q413" s="309"/>
      <c r="R413" s="309"/>
      <c r="S413" s="309"/>
      <c r="T413" s="309"/>
      <c r="U413" s="309"/>
      <c r="V413" s="309"/>
      <c r="W413" s="309"/>
      <c r="X413" s="309"/>
      <c r="Y413" s="309"/>
      <c r="Z413" s="309"/>
      <c r="AA413" s="309"/>
      <c r="AB413" s="309"/>
      <c r="AC413" s="309"/>
      <c r="AD413" s="309"/>
      <c r="AE413" s="309"/>
      <c r="AF413" s="309"/>
      <c r="AG413" s="309"/>
      <c r="AH413" s="15"/>
      <c r="AI413" s="646" t="str">
        <f t="shared" si="239"/>
        <v/>
      </c>
      <c r="AJ413" s="647"/>
      <c r="AK413" s="366"/>
    </row>
    <row r="414" spans="2:37" ht="15.75" x14ac:dyDescent="0.25">
      <c r="B414" s="20"/>
      <c r="C414" s="214">
        <v>5</v>
      </c>
      <c r="D414" s="309"/>
      <c r="E414" s="309"/>
      <c r="F414" s="309"/>
      <c r="G414" s="309"/>
      <c r="H414" s="309"/>
      <c r="I414" s="309"/>
      <c r="J414" s="309"/>
      <c r="K414" s="309"/>
      <c r="L414" s="309"/>
      <c r="M414" s="309"/>
      <c r="N414" s="309"/>
      <c r="O414" s="309"/>
      <c r="P414" s="309"/>
      <c r="Q414" s="309"/>
      <c r="R414" s="309"/>
      <c r="S414" s="309"/>
      <c r="T414" s="309"/>
      <c r="U414" s="309"/>
      <c r="V414" s="309"/>
      <c r="W414" s="309"/>
      <c r="X414" s="309"/>
      <c r="Y414" s="309"/>
      <c r="Z414" s="309"/>
      <c r="AA414" s="309"/>
      <c r="AB414" s="309"/>
      <c r="AC414" s="309"/>
      <c r="AD414" s="309"/>
      <c r="AE414" s="309"/>
      <c r="AF414" s="309"/>
      <c r="AG414" s="309"/>
      <c r="AH414" s="15"/>
      <c r="AI414" s="646" t="str">
        <f t="shared" si="239"/>
        <v/>
      </c>
      <c r="AJ414" s="647"/>
      <c r="AK414" s="366"/>
    </row>
    <row r="415" spans="2:37" ht="15.75" x14ac:dyDescent="0.25">
      <c r="B415" s="20"/>
      <c r="C415" s="214">
        <v>6</v>
      </c>
      <c r="D415" s="309"/>
      <c r="E415" s="309"/>
      <c r="F415" s="309"/>
      <c r="G415" s="309"/>
      <c r="H415" s="309"/>
      <c r="I415" s="309"/>
      <c r="J415" s="309"/>
      <c r="K415" s="309"/>
      <c r="L415" s="309"/>
      <c r="M415" s="309"/>
      <c r="N415" s="309"/>
      <c r="O415" s="309"/>
      <c r="P415" s="309"/>
      <c r="Q415" s="309"/>
      <c r="R415" s="309"/>
      <c r="S415" s="309"/>
      <c r="T415" s="309"/>
      <c r="U415" s="309"/>
      <c r="V415" s="309"/>
      <c r="W415" s="309"/>
      <c r="X415" s="309"/>
      <c r="Y415" s="309"/>
      <c r="Z415" s="309"/>
      <c r="AA415" s="309"/>
      <c r="AB415" s="309"/>
      <c r="AC415" s="309"/>
      <c r="AD415" s="309"/>
      <c r="AE415" s="309"/>
      <c r="AF415" s="309"/>
      <c r="AG415" s="309"/>
      <c r="AH415" s="15"/>
      <c r="AI415" s="646" t="str">
        <f t="shared" si="239"/>
        <v/>
      </c>
      <c r="AJ415" s="647"/>
      <c r="AK415" s="366"/>
    </row>
    <row r="416" spans="2:37" ht="15.75" x14ac:dyDescent="0.25">
      <c r="B416" s="20"/>
      <c r="C416" s="214">
        <v>7</v>
      </c>
      <c r="D416" s="309"/>
      <c r="E416" s="309"/>
      <c r="F416" s="309"/>
      <c r="G416" s="309"/>
      <c r="H416" s="309"/>
      <c r="I416" s="309"/>
      <c r="J416" s="309"/>
      <c r="K416" s="309"/>
      <c r="L416" s="309"/>
      <c r="M416" s="309"/>
      <c r="N416" s="309"/>
      <c r="O416" s="309"/>
      <c r="P416" s="309"/>
      <c r="Q416" s="309"/>
      <c r="R416" s="309"/>
      <c r="S416" s="309"/>
      <c r="T416" s="309"/>
      <c r="U416" s="309"/>
      <c r="V416" s="309"/>
      <c r="W416" s="309"/>
      <c r="X416" s="309"/>
      <c r="Y416" s="309"/>
      <c r="Z416" s="309"/>
      <c r="AA416" s="309"/>
      <c r="AB416" s="309"/>
      <c r="AC416" s="309"/>
      <c r="AD416" s="309"/>
      <c r="AE416" s="309"/>
      <c r="AF416" s="309"/>
      <c r="AG416" s="309"/>
      <c r="AH416" s="15"/>
      <c r="AI416" s="646" t="str">
        <f t="shared" si="239"/>
        <v/>
      </c>
      <c r="AJ416" s="647"/>
      <c r="AK416" s="366"/>
    </row>
    <row r="417" spans="2:37" ht="15.75" x14ac:dyDescent="0.25">
      <c r="B417" s="20"/>
      <c r="C417" s="214">
        <v>8</v>
      </c>
      <c r="D417" s="309"/>
      <c r="E417" s="309"/>
      <c r="F417" s="309"/>
      <c r="G417" s="309"/>
      <c r="H417" s="309"/>
      <c r="I417" s="309"/>
      <c r="J417" s="309"/>
      <c r="K417" s="309"/>
      <c r="L417" s="309"/>
      <c r="M417" s="309"/>
      <c r="N417" s="309"/>
      <c r="O417" s="309"/>
      <c r="P417" s="309"/>
      <c r="Q417" s="309"/>
      <c r="R417" s="309"/>
      <c r="S417" s="309"/>
      <c r="T417" s="309"/>
      <c r="U417" s="309"/>
      <c r="V417" s="309"/>
      <c r="W417" s="309"/>
      <c r="X417" s="309"/>
      <c r="Y417" s="309"/>
      <c r="Z417" s="309"/>
      <c r="AA417" s="309"/>
      <c r="AB417" s="309"/>
      <c r="AC417" s="309"/>
      <c r="AD417" s="309"/>
      <c r="AE417" s="309"/>
      <c r="AF417" s="309"/>
      <c r="AG417" s="309"/>
      <c r="AH417" s="15"/>
      <c r="AI417" s="646" t="str">
        <f t="shared" si="239"/>
        <v/>
      </c>
      <c r="AJ417" s="647"/>
      <c r="AK417" s="366"/>
    </row>
    <row r="418" spans="2:37" ht="15.75" x14ac:dyDescent="0.25">
      <c r="B418" s="20"/>
      <c r="C418" s="214">
        <v>9</v>
      </c>
      <c r="D418" s="309"/>
      <c r="E418" s="309"/>
      <c r="F418" s="309"/>
      <c r="G418" s="309"/>
      <c r="H418" s="309"/>
      <c r="I418" s="309"/>
      <c r="J418" s="309"/>
      <c r="K418" s="309"/>
      <c r="L418" s="309"/>
      <c r="M418" s="309"/>
      <c r="N418" s="309"/>
      <c r="O418" s="309"/>
      <c r="P418" s="309"/>
      <c r="Q418" s="309"/>
      <c r="R418" s="309"/>
      <c r="S418" s="309"/>
      <c r="T418" s="309"/>
      <c r="U418" s="309"/>
      <c r="V418" s="309"/>
      <c r="W418" s="309"/>
      <c r="X418" s="309"/>
      <c r="Y418" s="309"/>
      <c r="Z418" s="309"/>
      <c r="AA418" s="309"/>
      <c r="AB418" s="309"/>
      <c r="AC418" s="309"/>
      <c r="AD418" s="309"/>
      <c r="AE418" s="309"/>
      <c r="AF418" s="309"/>
      <c r="AG418" s="309"/>
      <c r="AH418" s="15"/>
      <c r="AI418" s="646" t="str">
        <f>IFERROR(AVERAGE(D418:AG418),"")</f>
        <v/>
      </c>
      <c r="AJ418" s="647"/>
      <c r="AK418" s="366"/>
    </row>
    <row r="419" spans="2:37" ht="15.75" x14ac:dyDescent="0.25">
      <c r="B419" s="20"/>
      <c r="C419" s="346">
        <v>10</v>
      </c>
      <c r="D419" s="309"/>
      <c r="E419" s="309"/>
      <c r="F419" s="309"/>
      <c r="G419" s="309"/>
      <c r="H419" s="309"/>
      <c r="I419" s="309"/>
      <c r="J419" s="309"/>
      <c r="K419" s="309"/>
      <c r="L419" s="309"/>
      <c r="M419" s="309"/>
      <c r="N419" s="309"/>
      <c r="O419" s="309"/>
      <c r="P419" s="309"/>
      <c r="Q419" s="309"/>
      <c r="R419" s="309"/>
      <c r="S419" s="309"/>
      <c r="T419" s="309"/>
      <c r="U419" s="309"/>
      <c r="V419" s="309"/>
      <c r="W419" s="309"/>
      <c r="X419" s="309"/>
      <c r="Y419" s="309"/>
      <c r="Z419" s="309"/>
      <c r="AA419" s="309"/>
      <c r="AB419" s="309"/>
      <c r="AC419" s="309"/>
      <c r="AD419" s="309"/>
      <c r="AE419" s="309"/>
      <c r="AF419" s="309"/>
      <c r="AG419" s="309"/>
      <c r="AH419" s="15"/>
      <c r="AI419" s="646" t="str">
        <f t="shared" si="239"/>
        <v/>
      </c>
      <c r="AJ419" s="647"/>
      <c r="AK419" s="366"/>
    </row>
    <row r="420" spans="2:37" ht="15.75" x14ac:dyDescent="0.25">
      <c r="B420" s="20"/>
      <c r="C420" s="346">
        <v>11</v>
      </c>
      <c r="D420" s="309"/>
      <c r="E420" s="309"/>
      <c r="F420" s="309"/>
      <c r="G420" s="309"/>
      <c r="H420" s="309"/>
      <c r="I420" s="309"/>
      <c r="J420" s="309"/>
      <c r="K420" s="309"/>
      <c r="L420" s="309"/>
      <c r="M420" s="309"/>
      <c r="N420" s="309"/>
      <c r="O420" s="309"/>
      <c r="P420" s="309"/>
      <c r="Q420" s="309"/>
      <c r="R420" s="309"/>
      <c r="S420" s="309"/>
      <c r="T420" s="309"/>
      <c r="U420" s="309"/>
      <c r="V420" s="309"/>
      <c r="W420" s="309"/>
      <c r="X420" s="309"/>
      <c r="Y420" s="309"/>
      <c r="Z420" s="309"/>
      <c r="AA420" s="309"/>
      <c r="AB420" s="309"/>
      <c r="AC420" s="309"/>
      <c r="AD420" s="309"/>
      <c r="AE420" s="309"/>
      <c r="AF420" s="309"/>
      <c r="AG420" s="309"/>
      <c r="AH420" s="15"/>
      <c r="AI420" s="646" t="str">
        <f t="shared" si="239"/>
        <v/>
      </c>
      <c r="AJ420" s="647"/>
      <c r="AK420" s="366"/>
    </row>
    <row r="421" spans="2:37" ht="15.75" x14ac:dyDescent="0.25">
      <c r="B421" s="20"/>
      <c r="C421" s="346">
        <v>12</v>
      </c>
      <c r="D421" s="309"/>
      <c r="E421" s="309"/>
      <c r="F421" s="309"/>
      <c r="G421" s="309"/>
      <c r="H421" s="309"/>
      <c r="I421" s="309"/>
      <c r="J421" s="309"/>
      <c r="K421" s="309"/>
      <c r="L421" s="309"/>
      <c r="M421" s="309"/>
      <c r="N421" s="309"/>
      <c r="O421" s="309"/>
      <c r="P421" s="309"/>
      <c r="Q421" s="309"/>
      <c r="R421" s="309"/>
      <c r="S421" s="309"/>
      <c r="T421" s="309"/>
      <c r="U421" s="309"/>
      <c r="V421" s="309"/>
      <c r="W421" s="309"/>
      <c r="X421" s="309"/>
      <c r="Y421" s="309"/>
      <c r="Z421" s="309"/>
      <c r="AA421" s="309"/>
      <c r="AB421" s="309"/>
      <c r="AC421" s="309"/>
      <c r="AD421" s="309"/>
      <c r="AE421" s="309"/>
      <c r="AF421" s="309"/>
      <c r="AG421" s="309"/>
      <c r="AH421" s="15"/>
      <c r="AI421" s="646" t="str">
        <f>IFERROR(AVERAGE(D421:AG421),"")</f>
        <v/>
      </c>
      <c r="AJ421" s="647"/>
      <c r="AK421" s="366"/>
    </row>
    <row r="422" spans="2:37" ht="15.75" x14ac:dyDescent="0.25">
      <c r="B422" s="20"/>
      <c r="C422" s="346">
        <v>13</v>
      </c>
      <c r="D422" s="309"/>
      <c r="E422" s="309"/>
      <c r="F422" s="309"/>
      <c r="G422" s="309"/>
      <c r="H422" s="309"/>
      <c r="I422" s="309"/>
      <c r="J422" s="309"/>
      <c r="K422" s="309"/>
      <c r="L422" s="309"/>
      <c r="M422" s="309"/>
      <c r="N422" s="309"/>
      <c r="O422" s="309"/>
      <c r="P422" s="309"/>
      <c r="Q422" s="309"/>
      <c r="R422" s="309"/>
      <c r="S422" s="309"/>
      <c r="T422" s="309"/>
      <c r="U422" s="309"/>
      <c r="V422" s="309"/>
      <c r="W422" s="309"/>
      <c r="X422" s="309"/>
      <c r="Y422" s="309"/>
      <c r="Z422" s="309"/>
      <c r="AA422" s="309"/>
      <c r="AB422" s="309"/>
      <c r="AC422" s="309"/>
      <c r="AD422" s="309"/>
      <c r="AE422" s="309"/>
      <c r="AF422" s="309"/>
      <c r="AG422" s="309"/>
      <c r="AH422" s="15"/>
      <c r="AI422" s="646" t="str">
        <f t="shared" si="239"/>
        <v/>
      </c>
      <c r="AJ422" s="647"/>
      <c r="AK422" s="366"/>
    </row>
    <row r="423" spans="2:37" ht="15.75" x14ac:dyDescent="0.25">
      <c r="B423" s="20"/>
      <c r="C423" s="346">
        <v>14</v>
      </c>
      <c r="D423" s="309"/>
      <c r="E423" s="309"/>
      <c r="F423" s="309"/>
      <c r="G423" s="309"/>
      <c r="H423" s="309"/>
      <c r="I423" s="309"/>
      <c r="J423" s="309"/>
      <c r="K423" s="309"/>
      <c r="L423" s="309"/>
      <c r="M423" s="309"/>
      <c r="N423" s="309"/>
      <c r="O423" s="309"/>
      <c r="P423" s="309"/>
      <c r="Q423" s="309"/>
      <c r="R423" s="309"/>
      <c r="S423" s="309"/>
      <c r="T423" s="309"/>
      <c r="U423" s="309"/>
      <c r="V423" s="309"/>
      <c r="W423" s="309"/>
      <c r="X423" s="309"/>
      <c r="Y423" s="309"/>
      <c r="Z423" s="309"/>
      <c r="AA423" s="309"/>
      <c r="AB423" s="309"/>
      <c r="AC423" s="309"/>
      <c r="AD423" s="309"/>
      <c r="AE423" s="309"/>
      <c r="AF423" s="309"/>
      <c r="AG423" s="309"/>
      <c r="AH423" s="15"/>
      <c r="AI423" s="646" t="str">
        <f t="shared" si="239"/>
        <v/>
      </c>
      <c r="AJ423" s="647"/>
      <c r="AK423" s="366"/>
    </row>
    <row r="424" spans="2:37" ht="15.75" x14ac:dyDescent="0.25">
      <c r="B424" s="20"/>
      <c r="C424" s="346">
        <v>15</v>
      </c>
      <c r="D424" s="309"/>
      <c r="E424" s="309"/>
      <c r="F424" s="309"/>
      <c r="G424" s="309"/>
      <c r="H424" s="309"/>
      <c r="I424" s="309"/>
      <c r="J424" s="309"/>
      <c r="K424" s="309"/>
      <c r="L424" s="309"/>
      <c r="M424" s="309"/>
      <c r="N424" s="309"/>
      <c r="O424" s="309"/>
      <c r="P424" s="309"/>
      <c r="Q424" s="309"/>
      <c r="R424" s="309"/>
      <c r="S424" s="309"/>
      <c r="T424" s="309"/>
      <c r="U424" s="309"/>
      <c r="V424" s="309"/>
      <c r="W424" s="309"/>
      <c r="X424" s="309"/>
      <c r="Y424" s="309"/>
      <c r="Z424" s="309"/>
      <c r="AA424" s="309"/>
      <c r="AB424" s="309"/>
      <c r="AC424" s="309"/>
      <c r="AD424" s="309"/>
      <c r="AE424" s="309"/>
      <c r="AF424" s="309"/>
      <c r="AG424" s="309"/>
      <c r="AH424" s="15"/>
      <c r="AI424" s="646" t="str">
        <f t="shared" si="239"/>
        <v/>
      </c>
      <c r="AJ424" s="647"/>
      <c r="AK424" s="366"/>
    </row>
    <row r="425" spans="2:37" ht="15.75" x14ac:dyDescent="0.25">
      <c r="B425" s="20"/>
      <c r="C425" s="346">
        <v>16</v>
      </c>
      <c r="D425" s="309"/>
      <c r="E425" s="309"/>
      <c r="F425" s="309"/>
      <c r="G425" s="309"/>
      <c r="H425" s="309"/>
      <c r="I425" s="309"/>
      <c r="J425" s="309"/>
      <c r="K425" s="309"/>
      <c r="L425" s="309"/>
      <c r="M425" s="309"/>
      <c r="N425" s="309"/>
      <c r="O425" s="309"/>
      <c r="P425" s="309"/>
      <c r="Q425" s="309"/>
      <c r="R425" s="309"/>
      <c r="S425" s="309"/>
      <c r="T425" s="309"/>
      <c r="U425" s="309"/>
      <c r="V425" s="309"/>
      <c r="W425" s="309"/>
      <c r="X425" s="309"/>
      <c r="Y425" s="309"/>
      <c r="Z425" s="309"/>
      <c r="AA425" s="309"/>
      <c r="AB425" s="309"/>
      <c r="AC425" s="309"/>
      <c r="AD425" s="309"/>
      <c r="AE425" s="309"/>
      <c r="AF425" s="309"/>
      <c r="AG425" s="309"/>
      <c r="AH425" s="15"/>
      <c r="AI425" s="646" t="str">
        <f t="shared" si="239"/>
        <v/>
      </c>
      <c r="AJ425" s="647"/>
      <c r="AK425" s="366"/>
    </row>
    <row r="426" spans="2:37" ht="15.75" x14ac:dyDescent="0.25">
      <c r="B426" s="20"/>
      <c r="C426" s="346">
        <v>17</v>
      </c>
      <c r="D426" s="309"/>
      <c r="E426" s="309"/>
      <c r="F426" s="309"/>
      <c r="G426" s="309"/>
      <c r="H426" s="309"/>
      <c r="I426" s="309"/>
      <c r="J426" s="309"/>
      <c r="K426" s="309"/>
      <c r="L426" s="309"/>
      <c r="M426" s="309"/>
      <c r="N426" s="309"/>
      <c r="O426" s="309"/>
      <c r="P426" s="309"/>
      <c r="Q426" s="309"/>
      <c r="R426" s="309"/>
      <c r="S426" s="309"/>
      <c r="T426" s="309"/>
      <c r="U426" s="309"/>
      <c r="V426" s="309"/>
      <c r="W426" s="309"/>
      <c r="X426" s="309"/>
      <c r="Y426" s="309"/>
      <c r="Z426" s="309"/>
      <c r="AA426" s="309"/>
      <c r="AB426" s="309"/>
      <c r="AC426" s="309"/>
      <c r="AD426" s="309"/>
      <c r="AE426" s="309"/>
      <c r="AF426" s="309"/>
      <c r="AG426" s="309"/>
      <c r="AH426" s="15"/>
      <c r="AI426" s="646" t="str">
        <f t="shared" si="239"/>
        <v/>
      </c>
      <c r="AJ426" s="647"/>
      <c r="AK426" s="366"/>
    </row>
    <row r="427" spans="2:37" ht="15.75" x14ac:dyDescent="0.25">
      <c r="B427" s="20"/>
      <c r="C427" s="346">
        <v>18</v>
      </c>
      <c r="D427" s="309"/>
      <c r="E427" s="309"/>
      <c r="F427" s="309"/>
      <c r="G427" s="309"/>
      <c r="H427" s="309"/>
      <c r="I427" s="309"/>
      <c r="J427" s="309"/>
      <c r="K427" s="309"/>
      <c r="L427" s="309"/>
      <c r="M427" s="309"/>
      <c r="N427" s="309"/>
      <c r="O427" s="309"/>
      <c r="P427" s="309"/>
      <c r="Q427" s="309"/>
      <c r="R427" s="309"/>
      <c r="S427" s="309"/>
      <c r="T427" s="309"/>
      <c r="U427" s="309"/>
      <c r="V427" s="309"/>
      <c r="W427" s="309"/>
      <c r="X427" s="309"/>
      <c r="Y427" s="309"/>
      <c r="Z427" s="309"/>
      <c r="AA427" s="309"/>
      <c r="AB427" s="309"/>
      <c r="AC427" s="309"/>
      <c r="AD427" s="309"/>
      <c r="AE427" s="309"/>
      <c r="AF427" s="309"/>
      <c r="AG427" s="309"/>
      <c r="AH427" s="15"/>
      <c r="AI427" s="646" t="str">
        <f t="shared" si="239"/>
        <v/>
      </c>
      <c r="AJ427" s="647"/>
      <c r="AK427" s="366"/>
    </row>
    <row r="428" spans="2:37" ht="15.75" x14ac:dyDescent="0.25">
      <c r="B428" s="20"/>
      <c r="C428" s="346">
        <v>19</v>
      </c>
      <c r="D428" s="309"/>
      <c r="E428" s="309"/>
      <c r="F428" s="309"/>
      <c r="G428" s="309"/>
      <c r="H428" s="309"/>
      <c r="I428" s="309"/>
      <c r="J428" s="309"/>
      <c r="K428" s="309"/>
      <c r="L428" s="309"/>
      <c r="M428" s="309"/>
      <c r="N428" s="309"/>
      <c r="O428" s="309"/>
      <c r="P428" s="309"/>
      <c r="Q428" s="309"/>
      <c r="R428" s="309"/>
      <c r="S428" s="309"/>
      <c r="T428" s="309"/>
      <c r="U428" s="309"/>
      <c r="V428" s="309"/>
      <c r="W428" s="309"/>
      <c r="X428" s="309"/>
      <c r="Y428" s="309"/>
      <c r="Z428" s="309"/>
      <c r="AA428" s="309"/>
      <c r="AB428" s="309"/>
      <c r="AC428" s="309"/>
      <c r="AD428" s="309"/>
      <c r="AE428" s="309"/>
      <c r="AF428" s="309"/>
      <c r="AG428" s="309"/>
      <c r="AH428" s="15"/>
      <c r="AI428" s="646" t="str">
        <f t="shared" si="239"/>
        <v/>
      </c>
      <c r="AJ428" s="647"/>
      <c r="AK428" s="366"/>
    </row>
    <row r="429" spans="2:37" ht="15.75" x14ac:dyDescent="0.25">
      <c r="B429" s="20"/>
      <c r="C429" s="346">
        <v>20</v>
      </c>
      <c r="D429" s="309"/>
      <c r="E429" s="309"/>
      <c r="F429" s="309"/>
      <c r="G429" s="309"/>
      <c r="H429" s="309"/>
      <c r="I429" s="309"/>
      <c r="J429" s="309"/>
      <c r="K429" s="309"/>
      <c r="L429" s="309"/>
      <c r="M429" s="309"/>
      <c r="N429" s="309"/>
      <c r="O429" s="309"/>
      <c r="P429" s="309"/>
      <c r="Q429" s="309"/>
      <c r="R429" s="309"/>
      <c r="S429" s="309"/>
      <c r="T429" s="309"/>
      <c r="U429" s="309"/>
      <c r="V429" s="309"/>
      <c r="W429" s="309"/>
      <c r="X429" s="309"/>
      <c r="Y429" s="309"/>
      <c r="Z429" s="309"/>
      <c r="AA429" s="309"/>
      <c r="AB429" s="309"/>
      <c r="AC429" s="309"/>
      <c r="AD429" s="309"/>
      <c r="AE429" s="309"/>
      <c r="AF429" s="309"/>
      <c r="AG429" s="309"/>
      <c r="AH429" s="15"/>
      <c r="AI429" s="646" t="str">
        <f t="shared" si="239"/>
        <v/>
      </c>
      <c r="AJ429" s="647"/>
      <c r="AK429" s="366"/>
    </row>
    <row r="430" spans="2:37" ht="15.75" x14ac:dyDescent="0.25">
      <c r="B430" s="20"/>
      <c r="C430" s="346">
        <v>21</v>
      </c>
      <c r="D430" s="309"/>
      <c r="E430" s="309"/>
      <c r="F430" s="309"/>
      <c r="G430" s="309"/>
      <c r="H430" s="309"/>
      <c r="I430" s="309"/>
      <c r="J430" s="309"/>
      <c r="K430" s="309"/>
      <c r="L430" s="309"/>
      <c r="M430" s="309"/>
      <c r="N430" s="309"/>
      <c r="O430" s="309"/>
      <c r="P430" s="309"/>
      <c r="Q430" s="309"/>
      <c r="R430" s="309"/>
      <c r="S430" s="309"/>
      <c r="T430" s="309"/>
      <c r="U430" s="309"/>
      <c r="V430" s="309"/>
      <c r="W430" s="309"/>
      <c r="X430" s="309"/>
      <c r="Y430" s="309"/>
      <c r="Z430" s="309"/>
      <c r="AA430" s="309"/>
      <c r="AB430" s="309"/>
      <c r="AC430" s="309"/>
      <c r="AD430" s="309"/>
      <c r="AE430" s="309"/>
      <c r="AF430" s="309"/>
      <c r="AG430" s="309"/>
      <c r="AH430" s="15"/>
      <c r="AI430" s="646" t="str">
        <f t="shared" si="239"/>
        <v/>
      </c>
      <c r="AJ430" s="647"/>
      <c r="AK430" s="366"/>
    </row>
    <row r="431" spans="2:37" ht="15.75" x14ac:dyDescent="0.25">
      <c r="B431" s="20"/>
      <c r="C431" s="346">
        <v>22</v>
      </c>
      <c r="D431" s="309"/>
      <c r="E431" s="309"/>
      <c r="F431" s="309"/>
      <c r="G431" s="309"/>
      <c r="H431" s="309"/>
      <c r="I431" s="309"/>
      <c r="J431" s="309"/>
      <c r="K431" s="309"/>
      <c r="L431" s="309"/>
      <c r="M431" s="309"/>
      <c r="N431" s="309"/>
      <c r="O431" s="309"/>
      <c r="P431" s="309"/>
      <c r="Q431" s="309"/>
      <c r="R431" s="309"/>
      <c r="S431" s="309"/>
      <c r="T431" s="309"/>
      <c r="U431" s="309"/>
      <c r="V431" s="309"/>
      <c r="W431" s="309"/>
      <c r="X431" s="309"/>
      <c r="Y431" s="309"/>
      <c r="Z431" s="309"/>
      <c r="AA431" s="309"/>
      <c r="AB431" s="309"/>
      <c r="AC431" s="309"/>
      <c r="AD431" s="309"/>
      <c r="AE431" s="309"/>
      <c r="AF431" s="309"/>
      <c r="AG431" s="309"/>
      <c r="AH431" s="15"/>
      <c r="AI431" s="646" t="str">
        <f t="shared" si="239"/>
        <v/>
      </c>
      <c r="AJ431" s="647"/>
      <c r="AK431" s="366"/>
    </row>
    <row r="432" spans="2:37" ht="15.75" x14ac:dyDescent="0.25">
      <c r="B432" s="20"/>
      <c r="C432" s="346">
        <v>23</v>
      </c>
      <c r="D432" s="309"/>
      <c r="E432" s="309"/>
      <c r="F432" s="309"/>
      <c r="G432" s="309"/>
      <c r="H432" s="309"/>
      <c r="I432" s="309"/>
      <c r="J432" s="309"/>
      <c r="K432" s="309"/>
      <c r="L432" s="309"/>
      <c r="M432" s="309"/>
      <c r="N432" s="309"/>
      <c r="O432" s="309"/>
      <c r="P432" s="309"/>
      <c r="Q432" s="309"/>
      <c r="R432" s="309"/>
      <c r="S432" s="309"/>
      <c r="T432" s="309"/>
      <c r="U432" s="309"/>
      <c r="V432" s="309"/>
      <c r="W432" s="309"/>
      <c r="X432" s="309"/>
      <c r="Y432" s="309"/>
      <c r="Z432" s="309"/>
      <c r="AA432" s="309"/>
      <c r="AB432" s="309"/>
      <c r="AC432" s="309"/>
      <c r="AD432" s="309"/>
      <c r="AE432" s="309"/>
      <c r="AF432" s="309"/>
      <c r="AG432" s="309"/>
      <c r="AH432" s="15"/>
      <c r="AI432" s="646" t="str">
        <f t="shared" si="239"/>
        <v/>
      </c>
      <c r="AJ432" s="647"/>
      <c r="AK432" s="366"/>
    </row>
    <row r="433" spans="2:37" ht="15.75" x14ac:dyDescent="0.25">
      <c r="B433" s="20"/>
      <c r="C433" s="347">
        <v>24</v>
      </c>
      <c r="D433" s="310"/>
      <c r="E433" s="310"/>
      <c r="F433" s="310"/>
      <c r="G433" s="310"/>
      <c r="H433" s="310"/>
      <c r="I433" s="310"/>
      <c r="J433" s="310"/>
      <c r="K433" s="310"/>
      <c r="L433" s="310"/>
      <c r="M433" s="310"/>
      <c r="N433" s="310"/>
      <c r="O433" s="310"/>
      <c r="P433" s="310"/>
      <c r="Q433" s="310"/>
      <c r="R433" s="310"/>
      <c r="S433" s="310"/>
      <c r="T433" s="310"/>
      <c r="U433" s="310"/>
      <c r="V433" s="310"/>
      <c r="W433" s="310"/>
      <c r="X433" s="310"/>
      <c r="Y433" s="310"/>
      <c r="Z433" s="310"/>
      <c r="AA433" s="310"/>
      <c r="AB433" s="310"/>
      <c r="AC433" s="310"/>
      <c r="AD433" s="310"/>
      <c r="AE433" s="310"/>
      <c r="AF433" s="310"/>
      <c r="AG433" s="310"/>
      <c r="AH433" s="15"/>
      <c r="AI433" s="648" t="str">
        <f t="shared" si="239"/>
        <v/>
      </c>
      <c r="AJ433" s="649"/>
      <c r="AK433" s="366"/>
    </row>
    <row r="434" spans="2:37" ht="15.75" x14ac:dyDescent="0.25">
      <c r="B434" s="20"/>
      <c r="C434" s="236"/>
      <c r="D434" s="15"/>
      <c r="E434" s="15"/>
      <c r="F434" s="15"/>
      <c r="G434" s="15"/>
      <c r="H434" s="15"/>
      <c r="I434" s="15"/>
      <c r="J434" s="15"/>
      <c r="K434" s="15"/>
      <c r="L434" s="15"/>
      <c r="M434" s="15"/>
      <c r="N434" s="15"/>
      <c r="O434" s="15"/>
      <c r="P434" s="15"/>
      <c r="Q434" s="15"/>
      <c r="R434" s="15"/>
      <c r="S434" s="15"/>
      <c r="T434" s="17"/>
      <c r="U434" s="17"/>
      <c r="V434" s="17"/>
      <c r="W434" s="17"/>
      <c r="X434" s="17"/>
      <c r="Y434" s="17"/>
      <c r="Z434" s="17"/>
      <c r="AA434" s="17"/>
      <c r="AB434" s="17"/>
      <c r="AC434" s="17"/>
      <c r="AD434" s="17"/>
      <c r="AE434" s="17"/>
      <c r="AF434" s="17"/>
      <c r="AG434" s="17"/>
      <c r="AH434" s="15"/>
      <c r="AI434" s="17"/>
      <c r="AJ434" s="21"/>
      <c r="AK434" s="366"/>
    </row>
    <row r="435" spans="2:37" ht="16.5" thickBot="1" x14ac:dyDescent="0.3">
      <c r="B435" s="60"/>
      <c r="C435" s="220"/>
      <c r="D435" s="63"/>
      <c r="E435" s="63"/>
      <c r="F435" s="63"/>
      <c r="G435" s="63"/>
      <c r="H435" s="63"/>
      <c r="I435" s="63"/>
      <c r="J435" s="63"/>
      <c r="K435" s="63"/>
      <c r="L435" s="63"/>
      <c r="M435" s="63"/>
      <c r="N435" s="63"/>
      <c r="O435" s="63"/>
      <c r="P435" s="63"/>
      <c r="Q435" s="63"/>
      <c r="R435" s="63"/>
      <c r="S435" s="63"/>
      <c r="T435" s="63"/>
      <c r="U435" s="63"/>
      <c r="V435" s="63"/>
      <c r="W435" s="63"/>
      <c r="X435" s="63"/>
      <c r="Y435" s="63"/>
      <c r="Z435" s="63"/>
      <c r="AA435" s="63"/>
      <c r="AB435" s="63"/>
      <c r="AC435" s="63"/>
      <c r="AD435" s="63"/>
      <c r="AE435" s="63"/>
      <c r="AF435" s="63"/>
      <c r="AG435" s="63"/>
      <c r="AH435" s="63"/>
      <c r="AI435" s="63"/>
      <c r="AJ435" s="64"/>
      <c r="AK435" s="366"/>
    </row>
    <row r="436" spans="2:37" ht="15.75" x14ac:dyDescent="0.25">
      <c r="B436" s="40" t="str">
        <f>"Version " &amp; Version</f>
        <v>Version FINAL 03/31/2017</v>
      </c>
      <c r="C436" s="407"/>
      <c r="D436" s="407"/>
      <c r="E436" s="407"/>
      <c r="F436" s="407"/>
      <c r="G436" s="407"/>
      <c r="H436" s="407"/>
      <c r="I436" s="407"/>
      <c r="J436" s="407"/>
      <c r="K436" s="407"/>
      <c r="L436" s="407"/>
      <c r="M436" s="407"/>
      <c r="N436" s="407"/>
      <c r="O436" s="407"/>
      <c r="P436" s="407"/>
      <c r="Q436" s="407"/>
      <c r="R436" s="407"/>
      <c r="S436" s="407"/>
      <c r="T436" s="407"/>
      <c r="U436" s="407"/>
      <c r="V436" s="407"/>
      <c r="W436" s="407"/>
      <c r="X436" s="407"/>
      <c r="Y436" s="407"/>
      <c r="Z436" s="407"/>
      <c r="AA436" s="407"/>
      <c r="AB436" s="407"/>
      <c r="AC436" s="407"/>
      <c r="AD436" s="407"/>
      <c r="AE436" s="407"/>
      <c r="AF436" s="407"/>
      <c r="AG436" s="407"/>
      <c r="AH436" s="407"/>
      <c r="AI436" s="362"/>
      <c r="AJ436" s="363"/>
      <c r="AK436" s="366"/>
    </row>
    <row r="437" spans="2:37" ht="15.75" x14ac:dyDescent="0.25">
      <c r="B437" s="20"/>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c r="AB437" s="15"/>
      <c r="AC437" s="15"/>
      <c r="AD437" s="15"/>
      <c r="AE437" s="15"/>
      <c r="AF437" s="15"/>
      <c r="AG437" s="15"/>
      <c r="AH437" s="15"/>
      <c r="AI437" s="17"/>
      <c r="AJ437" s="21"/>
      <c r="AK437" s="366"/>
    </row>
    <row r="438" spans="2:37" ht="15.75" x14ac:dyDescent="0.25">
      <c r="B438" s="487" t="s">
        <v>293</v>
      </c>
      <c r="C438" s="488"/>
      <c r="D438" s="488"/>
      <c r="E438" s="488"/>
      <c r="F438" s="488"/>
      <c r="G438" s="488"/>
      <c r="H438" s="488"/>
      <c r="I438" s="488"/>
      <c r="J438" s="488"/>
      <c r="K438" s="488"/>
      <c r="L438" s="488"/>
      <c r="M438" s="488"/>
      <c r="N438" s="488"/>
      <c r="O438" s="488"/>
      <c r="P438" s="488"/>
      <c r="Q438" s="488"/>
      <c r="R438" s="488"/>
      <c r="S438" s="15"/>
      <c r="T438" s="15"/>
      <c r="U438" s="15"/>
      <c r="V438" s="15"/>
      <c r="W438" s="15"/>
      <c r="X438" s="15"/>
      <c r="Y438" s="15"/>
      <c r="Z438" s="15"/>
      <c r="AA438" s="15"/>
      <c r="AB438" s="15"/>
      <c r="AC438" s="15"/>
      <c r="AD438" s="15"/>
      <c r="AE438" s="15"/>
      <c r="AF438" s="15"/>
      <c r="AG438" s="15"/>
      <c r="AH438" s="15"/>
      <c r="AI438" s="17"/>
      <c r="AJ438" s="21"/>
      <c r="AK438" s="366"/>
    </row>
    <row r="439" spans="2:37" ht="15.75" x14ac:dyDescent="0.25">
      <c r="B439" s="622" t="s">
        <v>281</v>
      </c>
      <c r="C439" s="545"/>
      <c r="D439" s="545"/>
      <c r="E439" s="545"/>
      <c r="F439" s="545"/>
      <c r="G439" s="545"/>
      <c r="H439" s="545"/>
      <c r="I439" s="545"/>
      <c r="J439" s="545"/>
      <c r="K439" s="545"/>
      <c r="L439" s="545"/>
      <c r="M439" s="545"/>
      <c r="N439" s="545"/>
      <c r="O439" s="545"/>
      <c r="P439" s="545"/>
      <c r="Q439" s="545"/>
      <c r="R439" s="545"/>
      <c r="S439" s="15"/>
      <c r="T439" s="15"/>
      <c r="U439" s="15"/>
      <c r="V439" s="15"/>
      <c r="W439" s="15"/>
      <c r="X439" s="15"/>
      <c r="Y439" s="15"/>
      <c r="Z439" s="15"/>
      <c r="AA439" s="15"/>
      <c r="AB439" s="15"/>
      <c r="AC439" s="15"/>
      <c r="AD439" s="15"/>
      <c r="AE439" s="15"/>
      <c r="AF439" s="15"/>
      <c r="AG439" s="15"/>
      <c r="AH439" s="15"/>
      <c r="AI439" s="17"/>
      <c r="AJ439" s="21"/>
      <c r="AK439" s="366"/>
    </row>
    <row r="440" spans="2:37" ht="15.75" x14ac:dyDescent="0.25">
      <c r="B440" s="414"/>
      <c r="C440" s="545">
        <v>2022</v>
      </c>
      <c r="D440" s="545"/>
      <c r="E440" s="545"/>
      <c r="F440" s="545"/>
      <c r="G440" s="545"/>
      <c r="H440" s="545"/>
      <c r="I440" s="545"/>
      <c r="J440" s="545"/>
      <c r="K440" s="545"/>
      <c r="L440" s="545"/>
      <c r="M440" s="545"/>
      <c r="N440" s="545"/>
      <c r="O440" s="545"/>
      <c r="P440" s="545"/>
      <c r="Q440" s="545"/>
      <c r="R440" s="331"/>
      <c r="S440" s="15"/>
      <c r="T440" s="15"/>
      <c r="U440" s="15"/>
      <c r="V440" s="15"/>
      <c r="W440" s="15"/>
      <c r="X440" s="15"/>
      <c r="Y440" s="15"/>
      <c r="Z440" s="15"/>
      <c r="AA440" s="15"/>
      <c r="AB440" s="15"/>
      <c r="AC440" s="15"/>
      <c r="AD440" s="15"/>
      <c r="AE440" s="15"/>
      <c r="AF440" s="15"/>
      <c r="AG440" s="15"/>
      <c r="AH440" s="15"/>
      <c r="AI440" s="17"/>
      <c r="AJ440" s="21"/>
      <c r="AK440" s="366"/>
    </row>
    <row r="441" spans="2:37" ht="15.75" x14ac:dyDescent="0.25">
      <c r="B441" s="20"/>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c r="AB441" s="15"/>
      <c r="AC441" s="15"/>
      <c r="AD441" s="15"/>
      <c r="AE441" s="15"/>
      <c r="AF441" s="15"/>
      <c r="AG441" s="15"/>
      <c r="AH441" s="15"/>
      <c r="AI441" s="17"/>
      <c r="AJ441" s="21"/>
      <c r="AK441" s="366"/>
    </row>
    <row r="442" spans="2:37" ht="15.75" x14ac:dyDescent="0.25">
      <c r="B442" s="20" t="s">
        <v>292</v>
      </c>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c r="AB442" s="15"/>
      <c r="AC442" s="15"/>
      <c r="AD442" s="15"/>
      <c r="AE442" s="15"/>
      <c r="AF442" s="15"/>
      <c r="AG442" s="15"/>
      <c r="AH442" s="15"/>
      <c r="AI442" s="17"/>
      <c r="AJ442" s="21"/>
      <c r="AK442" s="366"/>
    </row>
    <row r="443" spans="2:37" ht="15.75" x14ac:dyDescent="0.25">
      <c r="B443" s="20"/>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c r="AB443" s="15"/>
      <c r="AC443" s="15"/>
      <c r="AD443" s="15"/>
      <c r="AE443" s="15"/>
      <c r="AF443" s="15"/>
      <c r="AG443" s="15"/>
      <c r="AH443" s="15"/>
      <c r="AI443" s="17"/>
      <c r="AJ443" s="21"/>
      <c r="AK443" s="366"/>
    </row>
    <row r="444" spans="2:37" ht="15.75" x14ac:dyDescent="0.25">
      <c r="B444" s="20"/>
      <c r="C444" s="371" t="s">
        <v>128</v>
      </c>
      <c r="D444" s="218">
        <v>1</v>
      </c>
      <c r="E444" s="218">
        <v>2</v>
      </c>
      <c r="F444" s="218">
        <v>3</v>
      </c>
      <c r="G444" s="218">
        <v>4</v>
      </c>
      <c r="H444" s="218">
        <v>5</v>
      </c>
      <c r="I444" s="218">
        <v>6</v>
      </c>
      <c r="J444" s="218">
        <v>7</v>
      </c>
      <c r="K444" s="218">
        <v>8</v>
      </c>
      <c r="L444" s="218">
        <v>9</v>
      </c>
      <c r="M444" s="218">
        <v>10</v>
      </c>
      <c r="N444" s="218">
        <v>11</v>
      </c>
      <c r="O444" s="218">
        <v>12</v>
      </c>
      <c r="P444" s="218">
        <v>13</v>
      </c>
      <c r="Q444" s="218">
        <v>14</v>
      </c>
      <c r="R444" s="218">
        <v>15</v>
      </c>
      <c r="S444" s="218">
        <v>16</v>
      </c>
      <c r="T444" s="218">
        <v>17</v>
      </c>
      <c r="U444" s="218">
        <v>18</v>
      </c>
      <c r="V444" s="218">
        <v>19</v>
      </c>
      <c r="W444" s="218">
        <v>20</v>
      </c>
      <c r="X444" s="218">
        <v>21</v>
      </c>
      <c r="Y444" s="218">
        <v>22</v>
      </c>
      <c r="Z444" s="218">
        <v>23</v>
      </c>
      <c r="AA444" s="218">
        <v>24</v>
      </c>
      <c r="AB444" s="218">
        <v>25</v>
      </c>
      <c r="AC444" s="218">
        <v>26</v>
      </c>
      <c r="AD444" s="218">
        <v>27</v>
      </c>
      <c r="AE444" s="218">
        <v>28</v>
      </c>
      <c r="AF444" s="218">
        <v>29</v>
      </c>
      <c r="AG444" s="218">
        <v>30</v>
      </c>
      <c r="AH444" s="218">
        <v>31</v>
      </c>
      <c r="AI444" s="644" t="s">
        <v>304</v>
      </c>
      <c r="AJ444" s="645"/>
      <c r="AK444" s="366"/>
    </row>
    <row r="445" spans="2:37" ht="15.75" x14ac:dyDescent="0.25">
      <c r="B445" s="20"/>
      <c r="C445" s="371"/>
      <c r="D445" s="218" t="s">
        <v>275</v>
      </c>
      <c r="E445" s="218" t="s">
        <v>276</v>
      </c>
      <c r="F445" s="218" t="s">
        <v>277</v>
      </c>
      <c r="G445" s="218" t="s">
        <v>278</v>
      </c>
      <c r="H445" s="218" t="s">
        <v>272</v>
      </c>
      <c r="I445" s="218" t="s">
        <v>273</v>
      </c>
      <c r="J445" s="218" t="s">
        <v>274</v>
      </c>
      <c r="K445" s="218" t="str">
        <f>D445</f>
        <v>Thurs</v>
      </c>
      <c r="L445" s="218" t="str">
        <f t="shared" ref="L445" si="240">E445</f>
        <v>Fri</v>
      </c>
      <c r="M445" s="218" t="str">
        <f t="shared" ref="M445" si="241">F445</f>
        <v>Sat</v>
      </c>
      <c r="N445" s="218" t="str">
        <f t="shared" ref="N445" si="242">G445</f>
        <v>Sun</v>
      </c>
      <c r="O445" s="218" t="str">
        <f t="shared" ref="O445" si="243">H445</f>
        <v>Mon</v>
      </c>
      <c r="P445" s="218" t="str">
        <f t="shared" ref="P445" si="244">I445</f>
        <v>Tue</v>
      </c>
      <c r="Q445" s="218" t="str">
        <f t="shared" ref="Q445" si="245">J445</f>
        <v>Wed</v>
      </c>
      <c r="R445" s="218" t="str">
        <f t="shared" ref="R445" si="246">K445</f>
        <v>Thurs</v>
      </c>
      <c r="S445" s="218" t="str">
        <f t="shared" ref="S445" si="247">L445</f>
        <v>Fri</v>
      </c>
      <c r="T445" s="218" t="str">
        <f t="shared" ref="T445" si="248">M445</f>
        <v>Sat</v>
      </c>
      <c r="U445" s="218" t="str">
        <f t="shared" ref="U445" si="249">N445</f>
        <v>Sun</v>
      </c>
      <c r="V445" s="218" t="str">
        <f t="shared" ref="V445" si="250">O445</f>
        <v>Mon</v>
      </c>
      <c r="W445" s="218" t="str">
        <f t="shared" ref="W445" si="251">P445</f>
        <v>Tue</v>
      </c>
      <c r="X445" s="218" t="str">
        <f t="shared" ref="X445" si="252">Q445</f>
        <v>Wed</v>
      </c>
      <c r="Y445" s="218" t="str">
        <f t="shared" ref="Y445" si="253">R445</f>
        <v>Thurs</v>
      </c>
      <c r="Z445" s="218" t="str">
        <f t="shared" ref="Z445" si="254">S445</f>
        <v>Fri</v>
      </c>
      <c r="AA445" s="218" t="str">
        <f t="shared" ref="AA445" si="255">T445</f>
        <v>Sat</v>
      </c>
      <c r="AB445" s="218" t="str">
        <f t="shared" ref="AB445" si="256">U445</f>
        <v>Sun</v>
      </c>
      <c r="AC445" s="218" t="str">
        <f t="shared" ref="AC445" si="257">V445</f>
        <v>Mon</v>
      </c>
      <c r="AD445" s="218" t="str">
        <f t="shared" ref="AD445" si="258">W445</f>
        <v>Tue</v>
      </c>
      <c r="AE445" s="218" t="str">
        <f t="shared" ref="AE445" si="259">X445</f>
        <v>Wed</v>
      </c>
      <c r="AF445" s="218" t="str">
        <f t="shared" ref="AF445" si="260">Y445</f>
        <v>Thurs</v>
      </c>
      <c r="AG445" s="218" t="str">
        <f t="shared" ref="AG445" si="261">Z445</f>
        <v>Fri</v>
      </c>
      <c r="AH445" s="218" t="str">
        <f t="shared" ref="AH445" si="262">AA445</f>
        <v>Sat</v>
      </c>
      <c r="AI445" s="644" t="s">
        <v>305</v>
      </c>
      <c r="AJ445" s="645"/>
      <c r="AK445" s="366"/>
    </row>
    <row r="446" spans="2:37" ht="15.75" x14ac:dyDescent="0.25">
      <c r="B446" s="20"/>
      <c r="C446" s="214">
        <v>1</v>
      </c>
      <c r="D446" s="309"/>
      <c r="E446" s="309"/>
      <c r="F446" s="309"/>
      <c r="G446" s="309"/>
      <c r="H446" s="309"/>
      <c r="I446" s="309"/>
      <c r="J446" s="309"/>
      <c r="K446" s="309"/>
      <c r="L446" s="309"/>
      <c r="M446" s="309"/>
      <c r="N446" s="309"/>
      <c r="O446" s="309"/>
      <c r="P446" s="309"/>
      <c r="Q446" s="309"/>
      <c r="R446" s="309"/>
      <c r="S446" s="309"/>
      <c r="T446" s="309"/>
      <c r="U446" s="309"/>
      <c r="V446" s="309"/>
      <c r="W446" s="309"/>
      <c r="X446" s="309"/>
      <c r="Y446" s="309"/>
      <c r="Z446" s="309"/>
      <c r="AA446" s="309"/>
      <c r="AB446" s="309"/>
      <c r="AC446" s="309"/>
      <c r="AD446" s="309"/>
      <c r="AE446" s="309"/>
      <c r="AF446" s="309"/>
      <c r="AG446" s="309"/>
      <c r="AH446" s="309"/>
      <c r="AI446" s="650" t="str">
        <f>IFERROR(AVERAGE(D446:AH446),"")</f>
        <v/>
      </c>
      <c r="AJ446" s="651"/>
      <c r="AK446" s="366"/>
    </row>
    <row r="447" spans="2:37" ht="15.75" x14ac:dyDescent="0.25">
      <c r="B447" s="20"/>
      <c r="C447" s="214">
        <v>2</v>
      </c>
      <c r="D447" s="309"/>
      <c r="E447" s="309"/>
      <c r="F447" s="309"/>
      <c r="G447" s="309"/>
      <c r="H447" s="309"/>
      <c r="I447" s="309"/>
      <c r="J447" s="309"/>
      <c r="K447" s="309"/>
      <c r="L447" s="309"/>
      <c r="M447" s="309"/>
      <c r="N447" s="309"/>
      <c r="O447" s="309"/>
      <c r="P447" s="309"/>
      <c r="Q447" s="309"/>
      <c r="R447" s="309"/>
      <c r="S447" s="309"/>
      <c r="T447" s="309"/>
      <c r="U447" s="309"/>
      <c r="V447" s="309"/>
      <c r="W447" s="309"/>
      <c r="X447" s="309"/>
      <c r="Y447" s="309"/>
      <c r="Z447" s="309"/>
      <c r="AA447" s="309"/>
      <c r="AB447" s="309"/>
      <c r="AC447" s="309"/>
      <c r="AD447" s="309"/>
      <c r="AE447" s="309"/>
      <c r="AF447" s="309"/>
      <c r="AG447" s="309"/>
      <c r="AH447" s="309"/>
      <c r="AI447" s="646" t="str">
        <f>IFERROR(AVERAGE(D447:AH447),"")</f>
        <v/>
      </c>
      <c r="AJ447" s="647"/>
      <c r="AK447" s="366"/>
    </row>
    <row r="448" spans="2:37" ht="15.75" x14ac:dyDescent="0.25">
      <c r="B448" s="20"/>
      <c r="C448" s="214">
        <v>3</v>
      </c>
      <c r="D448" s="309"/>
      <c r="E448" s="309"/>
      <c r="F448" s="309"/>
      <c r="G448" s="309"/>
      <c r="H448" s="309"/>
      <c r="I448" s="309"/>
      <c r="J448" s="309"/>
      <c r="K448" s="309"/>
      <c r="L448" s="309"/>
      <c r="M448" s="309"/>
      <c r="N448" s="309"/>
      <c r="O448" s="309"/>
      <c r="P448" s="309"/>
      <c r="Q448" s="309"/>
      <c r="R448" s="309"/>
      <c r="S448" s="309"/>
      <c r="T448" s="309"/>
      <c r="U448" s="309"/>
      <c r="V448" s="309"/>
      <c r="W448" s="309"/>
      <c r="X448" s="309"/>
      <c r="Y448" s="309"/>
      <c r="Z448" s="309"/>
      <c r="AA448" s="309"/>
      <c r="AB448" s="309"/>
      <c r="AC448" s="309"/>
      <c r="AD448" s="309"/>
      <c r="AE448" s="309"/>
      <c r="AF448" s="309"/>
      <c r="AG448" s="309"/>
      <c r="AH448" s="309"/>
      <c r="AI448" s="646" t="str">
        <f t="shared" ref="AI448:AI469" si="263">IFERROR(AVERAGE(D448:AH448),"")</f>
        <v/>
      </c>
      <c r="AJ448" s="647"/>
      <c r="AK448" s="366"/>
    </row>
    <row r="449" spans="2:37" ht="15.75" x14ac:dyDescent="0.25">
      <c r="B449" s="20"/>
      <c r="C449" s="214">
        <v>4</v>
      </c>
      <c r="D449" s="309"/>
      <c r="E449" s="309"/>
      <c r="F449" s="309"/>
      <c r="G449" s="309"/>
      <c r="H449" s="309"/>
      <c r="I449" s="309"/>
      <c r="J449" s="309"/>
      <c r="K449" s="309"/>
      <c r="L449" s="309"/>
      <c r="M449" s="309"/>
      <c r="N449" s="309"/>
      <c r="O449" s="309"/>
      <c r="P449" s="309"/>
      <c r="Q449" s="309"/>
      <c r="R449" s="309"/>
      <c r="S449" s="309"/>
      <c r="T449" s="309"/>
      <c r="U449" s="309"/>
      <c r="V449" s="309"/>
      <c r="W449" s="309"/>
      <c r="X449" s="309"/>
      <c r="Y449" s="309"/>
      <c r="Z449" s="309"/>
      <c r="AA449" s="309"/>
      <c r="AB449" s="309"/>
      <c r="AC449" s="309"/>
      <c r="AD449" s="309"/>
      <c r="AE449" s="309"/>
      <c r="AF449" s="309"/>
      <c r="AG449" s="309"/>
      <c r="AH449" s="309"/>
      <c r="AI449" s="646" t="str">
        <f t="shared" si="263"/>
        <v/>
      </c>
      <c r="AJ449" s="647"/>
      <c r="AK449" s="366"/>
    </row>
    <row r="450" spans="2:37" ht="15.75" x14ac:dyDescent="0.25">
      <c r="B450" s="20"/>
      <c r="C450" s="214">
        <v>5</v>
      </c>
      <c r="D450" s="309"/>
      <c r="E450" s="309"/>
      <c r="F450" s="309"/>
      <c r="G450" s="309"/>
      <c r="H450" s="309"/>
      <c r="I450" s="309"/>
      <c r="J450" s="309"/>
      <c r="K450" s="309"/>
      <c r="L450" s="309"/>
      <c r="M450" s="309"/>
      <c r="N450" s="309"/>
      <c r="O450" s="309"/>
      <c r="P450" s="309"/>
      <c r="Q450" s="309"/>
      <c r="R450" s="309"/>
      <c r="S450" s="309"/>
      <c r="T450" s="309"/>
      <c r="U450" s="309"/>
      <c r="V450" s="309"/>
      <c r="W450" s="309"/>
      <c r="X450" s="309"/>
      <c r="Y450" s="309"/>
      <c r="Z450" s="309"/>
      <c r="AA450" s="309"/>
      <c r="AB450" s="309"/>
      <c r="AC450" s="309"/>
      <c r="AD450" s="309"/>
      <c r="AE450" s="309"/>
      <c r="AF450" s="309"/>
      <c r="AG450" s="309"/>
      <c r="AH450" s="309"/>
      <c r="AI450" s="646" t="str">
        <f t="shared" si="263"/>
        <v/>
      </c>
      <c r="AJ450" s="647"/>
      <c r="AK450" s="366"/>
    </row>
    <row r="451" spans="2:37" ht="15.75" x14ac:dyDescent="0.25">
      <c r="B451" s="20"/>
      <c r="C451" s="214">
        <v>6</v>
      </c>
      <c r="D451" s="309"/>
      <c r="E451" s="309"/>
      <c r="F451" s="309"/>
      <c r="G451" s="309"/>
      <c r="H451" s="309"/>
      <c r="I451" s="309"/>
      <c r="J451" s="309"/>
      <c r="K451" s="309"/>
      <c r="L451" s="309"/>
      <c r="M451" s="309"/>
      <c r="N451" s="309"/>
      <c r="O451" s="309"/>
      <c r="P451" s="309"/>
      <c r="Q451" s="309"/>
      <c r="R451" s="309"/>
      <c r="S451" s="309"/>
      <c r="T451" s="309"/>
      <c r="U451" s="309"/>
      <c r="V451" s="309"/>
      <c r="W451" s="309"/>
      <c r="X451" s="309"/>
      <c r="Y451" s="309"/>
      <c r="Z451" s="309"/>
      <c r="AA451" s="309"/>
      <c r="AB451" s="309"/>
      <c r="AC451" s="309"/>
      <c r="AD451" s="309"/>
      <c r="AE451" s="309"/>
      <c r="AF451" s="309"/>
      <c r="AG451" s="309"/>
      <c r="AH451" s="309"/>
      <c r="AI451" s="646" t="str">
        <f t="shared" si="263"/>
        <v/>
      </c>
      <c r="AJ451" s="647"/>
      <c r="AK451" s="366"/>
    </row>
    <row r="452" spans="2:37" ht="15.75" x14ac:dyDescent="0.25">
      <c r="B452" s="20"/>
      <c r="C452" s="214">
        <v>7</v>
      </c>
      <c r="D452" s="309"/>
      <c r="E452" s="309"/>
      <c r="F452" s="309"/>
      <c r="G452" s="309"/>
      <c r="H452" s="309"/>
      <c r="I452" s="309"/>
      <c r="J452" s="309"/>
      <c r="K452" s="309"/>
      <c r="L452" s="309"/>
      <c r="M452" s="309"/>
      <c r="N452" s="309"/>
      <c r="O452" s="309"/>
      <c r="P452" s="309"/>
      <c r="Q452" s="309"/>
      <c r="R452" s="309"/>
      <c r="S452" s="309"/>
      <c r="T452" s="309"/>
      <c r="U452" s="309"/>
      <c r="V452" s="309"/>
      <c r="W452" s="309"/>
      <c r="X452" s="309"/>
      <c r="Y452" s="309"/>
      <c r="Z452" s="309"/>
      <c r="AA452" s="309"/>
      <c r="AB452" s="309"/>
      <c r="AC452" s="309"/>
      <c r="AD452" s="309"/>
      <c r="AE452" s="309"/>
      <c r="AF452" s="309"/>
      <c r="AG452" s="309"/>
      <c r="AH452" s="309"/>
      <c r="AI452" s="646" t="str">
        <f>IFERROR(AVERAGE(D452:AH452),"")</f>
        <v/>
      </c>
      <c r="AJ452" s="647"/>
      <c r="AK452" s="366"/>
    </row>
    <row r="453" spans="2:37" ht="15.75" x14ac:dyDescent="0.25">
      <c r="B453" s="20"/>
      <c r="C453" s="214">
        <v>8</v>
      </c>
      <c r="D453" s="364"/>
      <c r="E453" s="364"/>
      <c r="F453" s="309"/>
      <c r="G453" s="309"/>
      <c r="H453" s="364"/>
      <c r="I453" s="364"/>
      <c r="J453" s="364"/>
      <c r="K453" s="364"/>
      <c r="L453" s="364"/>
      <c r="M453" s="309"/>
      <c r="N453" s="309"/>
      <c r="O453" s="364"/>
      <c r="P453" s="364"/>
      <c r="Q453" s="364"/>
      <c r="R453" s="364"/>
      <c r="S453" s="364"/>
      <c r="T453" s="309"/>
      <c r="U453" s="309"/>
      <c r="V453" s="364"/>
      <c r="W453" s="364"/>
      <c r="X453" s="364"/>
      <c r="Y453" s="364"/>
      <c r="Z453" s="364"/>
      <c r="AA453" s="309"/>
      <c r="AB453" s="309"/>
      <c r="AC453" s="309"/>
      <c r="AD453" s="364"/>
      <c r="AE453" s="364"/>
      <c r="AF453" s="364"/>
      <c r="AG453" s="364"/>
      <c r="AH453" s="309"/>
      <c r="AI453" s="646" t="str">
        <f t="shared" si="263"/>
        <v/>
      </c>
      <c r="AJ453" s="647"/>
      <c r="AK453" s="484" t="str">
        <f>IFERROR(AVERAGE(AD453:AG453,V453:Z453,O453:S453,H453:L453,D453:E453),"")</f>
        <v/>
      </c>
    </row>
    <row r="454" spans="2:37" ht="15.75" x14ac:dyDescent="0.25">
      <c r="B454" s="20"/>
      <c r="C454" s="214">
        <v>9</v>
      </c>
      <c r="D454" s="364"/>
      <c r="E454" s="364"/>
      <c r="F454" s="309"/>
      <c r="G454" s="309"/>
      <c r="H454" s="364"/>
      <c r="I454" s="364"/>
      <c r="J454" s="364"/>
      <c r="K454" s="364"/>
      <c r="L454" s="364"/>
      <c r="M454" s="309"/>
      <c r="N454" s="309"/>
      <c r="O454" s="364"/>
      <c r="P454" s="364"/>
      <c r="Q454" s="364"/>
      <c r="R454" s="364"/>
      <c r="S454" s="364"/>
      <c r="T454" s="309"/>
      <c r="U454" s="309"/>
      <c r="V454" s="364"/>
      <c r="W454" s="364"/>
      <c r="X454" s="364"/>
      <c r="Y454" s="364"/>
      <c r="Z454" s="364"/>
      <c r="AA454" s="309"/>
      <c r="AB454" s="309"/>
      <c r="AC454" s="309"/>
      <c r="AD454" s="364"/>
      <c r="AE454" s="364"/>
      <c r="AF454" s="364"/>
      <c r="AG454" s="364"/>
      <c r="AH454" s="309"/>
      <c r="AI454" s="646" t="str">
        <f t="shared" si="263"/>
        <v/>
      </c>
      <c r="AJ454" s="647"/>
      <c r="AK454" s="484" t="str">
        <f t="shared" ref="AK454:AK468" si="264">IFERROR(AVERAGE(AD454:AG454,V454:Z454,O454:S454,H454:L454,D454:E454),"")</f>
        <v/>
      </c>
    </row>
    <row r="455" spans="2:37" ht="15.75" x14ac:dyDescent="0.25">
      <c r="B455" s="20"/>
      <c r="C455" s="346">
        <v>10</v>
      </c>
      <c r="D455" s="364"/>
      <c r="E455" s="364"/>
      <c r="F455" s="309"/>
      <c r="G455" s="309"/>
      <c r="H455" s="364"/>
      <c r="I455" s="364"/>
      <c r="J455" s="364"/>
      <c r="K455" s="364"/>
      <c r="L455" s="364"/>
      <c r="M455" s="309"/>
      <c r="N455" s="309"/>
      <c r="O455" s="364"/>
      <c r="P455" s="364"/>
      <c r="Q455" s="364"/>
      <c r="R455" s="364"/>
      <c r="S455" s="364"/>
      <c r="T455" s="309"/>
      <c r="U455" s="309"/>
      <c r="V455" s="364"/>
      <c r="W455" s="364"/>
      <c r="X455" s="364"/>
      <c r="Y455" s="364"/>
      <c r="Z455" s="364"/>
      <c r="AA455" s="309"/>
      <c r="AB455" s="309"/>
      <c r="AC455" s="309"/>
      <c r="AD455" s="364"/>
      <c r="AE455" s="364"/>
      <c r="AF455" s="364"/>
      <c r="AG455" s="364"/>
      <c r="AH455" s="309"/>
      <c r="AI455" s="646" t="str">
        <f t="shared" si="263"/>
        <v/>
      </c>
      <c r="AJ455" s="647"/>
      <c r="AK455" s="484" t="str">
        <f t="shared" si="264"/>
        <v/>
      </c>
    </row>
    <row r="456" spans="2:37" ht="15.75" x14ac:dyDescent="0.25">
      <c r="B456" s="20"/>
      <c r="C456" s="346">
        <v>11</v>
      </c>
      <c r="D456" s="364"/>
      <c r="E456" s="364"/>
      <c r="F456" s="309"/>
      <c r="G456" s="309"/>
      <c r="H456" s="364"/>
      <c r="I456" s="364"/>
      <c r="J456" s="364"/>
      <c r="K456" s="364"/>
      <c r="L456" s="364"/>
      <c r="M456" s="309"/>
      <c r="N456" s="309"/>
      <c r="O456" s="364"/>
      <c r="P456" s="364"/>
      <c r="Q456" s="364"/>
      <c r="R456" s="364"/>
      <c r="S456" s="364"/>
      <c r="T456" s="309"/>
      <c r="U456" s="309"/>
      <c r="V456" s="364"/>
      <c r="W456" s="364"/>
      <c r="X456" s="364"/>
      <c r="Y456" s="364"/>
      <c r="Z456" s="364"/>
      <c r="AA456" s="309"/>
      <c r="AB456" s="309"/>
      <c r="AC456" s="309"/>
      <c r="AD456" s="364"/>
      <c r="AE456" s="364"/>
      <c r="AF456" s="364"/>
      <c r="AG456" s="364"/>
      <c r="AH456" s="309"/>
      <c r="AI456" s="646" t="str">
        <f t="shared" si="263"/>
        <v/>
      </c>
      <c r="AJ456" s="647"/>
      <c r="AK456" s="484" t="str">
        <f t="shared" si="264"/>
        <v/>
      </c>
    </row>
    <row r="457" spans="2:37" ht="15.75" x14ac:dyDescent="0.25">
      <c r="B457" s="20"/>
      <c r="C457" s="346">
        <v>12</v>
      </c>
      <c r="D457" s="364"/>
      <c r="E457" s="364"/>
      <c r="F457" s="309"/>
      <c r="G457" s="309"/>
      <c r="H457" s="364"/>
      <c r="I457" s="364"/>
      <c r="J457" s="364"/>
      <c r="K457" s="364"/>
      <c r="L457" s="364"/>
      <c r="M457" s="309"/>
      <c r="N457" s="309"/>
      <c r="O457" s="364"/>
      <c r="P457" s="364"/>
      <c r="Q457" s="364"/>
      <c r="R457" s="364"/>
      <c r="S457" s="364"/>
      <c r="T457" s="309"/>
      <c r="U457" s="309"/>
      <c r="V457" s="364"/>
      <c r="W457" s="364"/>
      <c r="X457" s="364"/>
      <c r="Y457" s="364"/>
      <c r="Z457" s="364"/>
      <c r="AA457" s="309"/>
      <c r="AB457" s="309"/>
      <c r="AC457" s="309"/>
      <c r="AD457" s="364"/>
      <c r="AE457" s="364"/>
      <c r="AF457" s="364"/>
      <c r="AG457" s="364"/>
      <c r="AH457" s="309"/>
      <c r="AI457" s="646" t="str">
        <f>IFERROR(AVERAGE(D457:AH457),"")</f>
        <v/>
      </c>
      <c r="AJ457" s="647"/>
      <c r="AK457" s="484" t="str">
        <f t="shared" si="264"/>
        <v/>
      </c>
    </row>
    <row r="458" spans="2:37" ht="15.75" x14ac:dyDescent="0.25">
      <c r="B458" s="20"/>
      <c r="C458" s="346">
        <v>13</v>
      </c>
      <c r="D458" s="364"/>
      <c r="E458" s="364"/>
      <c r="F458" s="309"/>
      <c r="G458" s="309"/>
      <c r="H458" s="364"/>
      <c r="I458" s="364"/>
      <c r="J458" s="364"/>
      <c r="K458" s="364"/>
      <c r="L458" s="364"/>
      <c r="M458" s="309"/>
      <c r="N458" s="309"/>
      <c r="O458" s="364"/>
      <c r="P458" s="364"/>
      <c r="Q458" s="364"/>
      <c r="R458" s="364"/>
      <c r="S458" s="364"/>
      <c r="T458" s="309"/>
      <c r="U458" s="309"/>
      <c r="V458" s="364"/>
      <c r="W458" s="364"/>
      <c r="X458" s="364"/>
      <c r="Y458" s="364"/>
      <c r="Z458" s="364"/>
      <c r="AA458" s="309"/>
      <c r="AB458" s="309"/>
      <c r="AC458" s="309"/>
      <c r="AD458" s="364"/>
      <c r="AE458" s="364"/>
      <c r="AF458" s="364"/>
      <c r="AG458" s="364"/>
      <c r="AH458" s="309"/>
      <c r="AI458" s="646" t="str">
        <f t="shared" si="263"/>
        <v/>
      </c>
      <c r="AJ458" s="647"/>
      <c r="AK458" s="484" t="str">
        <f t="shared" si="264"/>
        <v/>
      </c>
    </row>
    <row r="459" spans="2:37" ht="15.75" x14ac:dyDescent="0.25">
      <c r="B459" s="20"/>
      <c r="C459" s="346">
        <v>14</v>
      </c>
      <c r="D459" s="364"/>
      <c r="E459" s="364"/>
      <c r="F459" s="309"/>
      <c r="G459" s="309"/>
      <c r="H459" s="364"/>
      <c r="I459" s="364"/>
      <c r="J459" s="364"/>
      <c r="K459" s="364"/>
      <c r="L459" s="364"/>
      <c r="M459" s="309"/>
      <c r="N459" s="309"/>
      <c r="O459" s="364"/>
      <c r="P459" s="364"/>
      <c r="Q459" s="364"/>
      <c r="R459" s="364"/>
      <c r="S459" s="364"/>
      <c r="T459" s="309"/>
      <c r="U459" s="309"/>
      <c r="V459" s="364"/>
      <c r="W459" s="364"/>
      <c r="X459" s="364"/>
      <c r="Y459" s="364"/>
      <c r="Z459" s="364"/>
      <c r="AA459" s="309"/>
      <c r="AB459" s="309"/>
      <c r="AC459" s="309"/>
      <c r="AD459" s="364"/>
      <c r="AE459" s="364"/>
      <c r="AF459" s="364"/>
      <c r="AG459" s="364"/>
      <c r="AH459" s="309"/>
      <c r="AI459" s="646" t="str">
        <f t="shared" si="263"/>
        <v/>
      </c>
      <c r="AJ459" s="647"/>
      <c r="AK459" s="484" t="str">
        <f t="shared" si="264"/>
        <v/>
      </c>
    </row>
    <row r="460" spans="2:37" ht="15.75" x14ac:dyDescent="0.25">
      <c r="B460" s="20"/>
      <c r="C460" s="346">
        <v>15</v>
      </c>
      <c r="D460" s="364"/>
      <c r="E460" s="364"/>
      <c r="F460" s="309"/>
      <c r="G460" s="309"/>
      <c r="H460" s="364"/>
      <c r="I460" s="364"/>
      <c r="J460" s="364"/>
      <c r="K460" s="364"/>
      <c r="L460" s="364"/>
      <c r="M460" s="309"/>
      <c r="N460" s="309"/>
      <c r="O460" s="364"/>
      <c r="P460" s="364"/>
      <c r="Q460" s="364"/>
      <c r="R460" s="364"/>
      <c r="S460" s="364"/>
      <c r="T460" s="309"/>
      <c r="U460" s="309"/>
      <c r="V460" s="364"/>
      <c r="W460" s="364"/>
      <c r="X460" s="364"/>
      <c r="Y460" s="364"/>
      <c r="Z460" s="364"/>
      <c r="AA460" s="309"/>
      <c r="AB460" s="309"/>
      <c r="AC460" s="309"/>
      <c r="AD460" s="364"/>
      <c r="AE460" s="364"/>
      <c r="AF460" s="364"/>
      <c r="AG460" s="364"/>
      <c r="AH460" s="309"/>
      <c r="AI460" s="646" t="str">
        <f t="shared" si="263"/>
        <v/>
      </c>
      <c r="AJ460" s="647"/>
      <c r="AK460" s="484" t="str">
        <f t="shared" si="264"/>
        <v/>
      </c>
    </row>
    <row r="461" spans="2:37" ht="15.75" x14ac:dyDescent="0.25">
      <c r="B461" s="20"/>
      <c r="C461" s="346">
        <v>16</v>
      </c>
      <c r="D461" s="364"/>
      <c r="E461" s="364"/>
      <c r="F461" s="309"/>
      <c r="G461" s="309"/>
      <c r="H461" s="364"/>
      <c r="I461" s="364"/>
      <c r="J461" s="364"/>
      <c r="K461" s="364"/>
      <c r="L461" s="364"/>
      <c r="M461" s="309"/>
      <c r="N461" s="309"/>
      <c r="O461" s="364"/>
      <c r="P461" s="364"/>
      <c r="Q461" s="364"/>
      <c r="R461" s="364"/>
      <c r="S461" s="364"/>
      <c r="T461" s="309"/>
      <c r="U461" s="309"/>
      <c r="V461" s="364"/>
      <c r="W461" s="364"/>
      <c r="X461" s="364"/>
      <c r="Y461" s="364"/>
      <c r="Z461" s="364"/>
      <c r="AA461" s="309"/>
      <c r="AB461" s="309"/>
      <c r="AC461" s="309"/>
      <c r="AD461" s="364"/>
      <c r="AE461" s="364"/>
      <c r="AF461" s="364"/>
      <c r="AG461" s="364"/>
      <c r="AH461" s="309"/>
      <c r="AI461" s="646" t="str">
        <f t="shared" si="263"/>
        <v/>
      </c>
      <c r="AJ461" s="647"/>
      <c r="AK461" s="484" t="str">
        <f t="shared" si="264"/>
        <v/>
      </c>
    </row>
    <row r="462" spans="2:37" ht="15.75" x14ac:dyDescent="0.25">
      <c r="B462" s="20"/>
      <c r="C462" s="346">
        <v>17</v>
      </c>
      <c r="D462" s="364"/>
      <c r="E462" s="364"/>
      <c r="F462" s="309"/>
      <c r="G462" s="309"/>
      <c r="H462" s="364"/>
      <c r="I462" s="364"/>
      <c r="J462" s="364"/>
      <c r="K462" s="364"/>
      <c r="L462" s="364"/>
      <c r="M462" s="309"/>
      <c r="N462" s="309"/>
      <c r="O462" s="364"/>
      <c r="P462" s="364"/>
      <c r="Q462" s="364"/>
      <c r="R462" s="364"/>
      <c r="S462" s="364"/>
      <c r="T462" s="309"/>
      <c r="U462" s="309"/>
      <c r="V462" s="364"/>
      <c r="W462" s="364"/>
      <c r="X462" s="364"/>
      <c r="Y462" s="364"/>
      <c r="Z462" s="364"/>
      <c r="AA462" s="309"/>
      <c r="AB462" s="309"/>
      <c r="AC462" s="309"/>
      <c r="AD462" s="364"/>
      <c r="AE462" s="364"/>
      <c r="AF462" s="364"/>
      <c r="AG462" s="364"/>
      <c r="AH462" s="309"/>
      <c r="AI462" s="646" t="str">
        <f t="shared" si="263"/>
        <v/>
      </c>
      <c r="AJ462" s="647"/>
      <c r="AK462" s="484" t="str">
        <f t="shared" si="264"/>
        <v/>
      </c>
    </row>
    <row r="463" spans="2:37" ht="15.75" x14ac:dyDescent="0.25">
      <c r="B463" s="20"/>
      <c r="C463" s="346">
        <v>18</v>
      </c>
      <c r="D463" s="364"/>
      <c r="E463" s="364"/>
      <c r="F463" s="309"/>
      <c r="G463" s="309"/>
      <c r="H463" s="364"/>
      <c r="I463" s="364"/>
      <c r="J463" s="364"/>
      <c r="K463" s="364"/>
      <c r="L463" s="364"/>
      <c r="M463" s="309"/>
      <c r="N463" s="309"/>
      <c r="O463" s="364"/>
      <c r="P463" s="364"/>
      <c r="Q463" s="364"/>
      <c r="R463" s="364"/>
      <c r="S463" s="364"/>
      <c r="T463" s="309"/>
      <c r="U463" s="309"/>
      <c r="V463" s="364"/>
      <c r="W463" s="364"/>
      <c r="X463" s="364"/>
      <c r="Y463" s="364"/>
      <c r="Z463" s="364"/>
      <c r="AA463" s="309"/>
      <c r="AB463" s="309"/>
      <c r="AC463" s="309"/>
      <c r="AD463" s="364"/>
      <c r="AE463" s="364"/>
      <c r="AF463" s="364"/>
      <c r="AG463" s="364"/>
      <c r="AH463" s="309"/>
      <c r="AI463" s="646" t="str">
        <f t="shared" si="263"/>
        <v/>
      </c>
      <c r="AJ463" s="647"/>
      <c r="AK463" s="484" t="str">
        <f t="shared" si="264"/>
        <v/>
      </c>
    </row>
    <row r="464" spans="2:37" ht="15.75" x14ac:dyDescent="0.25">
      <c r="B464" s="20"/>
      <c r="C464" s="346">
        <v>19</v>
      </c>
      <c r="D464" s="364"/>
      <c r="E464" s="364"/>
      <c r="F464" s="309"/>
      <c r="G464" s="309"/>
      <c r="H464" s="364"/>
      <c r="I464" s="364"/>
      <c r="J464" s="364"/>
      <c r="K464" s="364"/>
      <c r="L464" s="364"/>
      <c r="M464" s="309"/>
      <c r="N464" s="309"/>
      <c r="O464" s="364"/>
      <c r="P464" s="364"/>
      <c r="Q464" s="364"/>
      <c r="R464" s="364"/>
      <c r="S464" s="364"/>
      <c r="T464" s="309"/>
      <c r="U464" s="309"/>
      <c r="V464" s="364"/>
      <c r="W464" s="364"/>
      <c r="X464" s="364"/>
      <c r="Y464" s="364"/>
      <c r="Z464" s="364"/>
      <c r="AA464" s="309"/>
      <c r="AB464" s="309"/>
      <c r="AC464" s="309"/>
      <c r="AD464" s="364"/>
      <c r="AE464" s="364"/>
      <c r="AF464" s="364"/>
      <c r="AG464" s="364"/>
      <c r="AH464" s="309"/>
      <c r="AI464" s="646" t="str">
        <f t="shared" si="263"/>
        <v/>
      </c>
      <c r="AJ464" s="647"/>
      <c r="AK464" s="484" t="str">
        <f t="shared" si="264"/>
        <v/>
      </c>
    </row>
    <row r="465" spans="2:42" ht="15.75" x14ac:dyDescent="0.25">
      <c r="B465" s="20"/>
      <c r="C465" s="346">
        <v>20</v>
      </c>
      <c r="D465" s="364"/>
      <c r="E465" s="364"/>
      <c r="F465" s="309"/>
      <c r="G465" s="309"/>
      <c r="H465" s="364"/>
      <c r="I465" s="364"/>
      <c r="J465" s="364"/>
      <c r="K465" s="364"/>
      <c r="L465" s="364"/>
      <c r="M465" s="309"/>
      <c r="N465" s="309"/>
      <c r="O465" s="364"/>
      <c r="P465" s="364"/>
      <c r="Q465" s="364"/>
      <c r="R465" s="364"/>
      <c r="S465" s="364"/>
      <c r="T465" s="309"/>
      <c r="U465" s="309"/>
      <c r="V465" s="364"/>
      <c r="W465" s="364"/>
      <c r="X465" s="364"/>
      <c r="Y465" s="364"/>
      <c r="Z465" s="364"/>
      <c r="AA465" s="309"/>
      <c r="AB465" s="309"/>
      <c r="AC465" s="309"/>
      <c r="AD465" s="364"/>
      <c r="AE465" s="364"/>
      <c r="AF465" s="364"/>
      <c r="AG465" s="364"/>
      <c r="AH465" s="309"/>
      <c r="AI465" s="646" t="str">
        <f t="shared" si="263"/>
        <v/>
      </c>
      <c r="AJ465" s="647"/>
      <c r="AK465" s="484" t="str">
        <f t="shared" si="264"/>
        <v/>
      </c>
    </row>
    <row r="466" spans="2:42" ht="15.75" x14ac:dyDescent="0.25">
      <c r="B466" s="20"/>
      <c r="C466" s="346">
        <v>21</v>
      </c>
      <c r="D466" s="364"/>
      <c r="E466" s="364"/>
      <c r="F466" s="309"/>
      <c r="G466" s="309"/>
      <c r="H466" s="364"/>
      <c r="I466" s="364"/>
      <c r="J466" s="364"/>
      <c r="K466" s="364"/>
      <c r="L466" s="364"/>
      <c r="M466" s="309"/>
      <c r="N466" s="309"/>
      <c r="O466" s="364"/>
      <c r="P466" s="364"/>
      <c r="Q466" s="364"/>
      <c r="R466" s="364"/>
      <c r="S466" s="364"/>
      <c r="T466" s="309"/>
      <c r="U466" s="309"/>
      <c r="V466" s="364"/>
      <c r="W466" s="364"/>
      <c r="X466" s="364"/>
      <c r="Y466" s="364"/>
      <c r="Z466" s="364"/>
      <c r="AA466" s="309"/>
      <c r="AB466" s="309"/>
      <c r="AC466" s="309"/>
      <c r="AD466" s="364"/>
      <c r="AE466" s="364"/>
      <c r="AF466" s="364"/>
      <c r="AG466" s="364"/>
      <c r="AH466" s="309"/>
      <c r="AI466" s="646" t="str">
        <f t="shared" si="263"/>
        <v/>
      </c>
      <c r="AJ466" s="647"/>
      <c r="AK466" s="484" t="str">
        <f t="shared" si="264"/>
        <v/>
      </c>
    </row>
    <row r="467" spans="2:42" ht="15.75" x14ac:dyDescent="0.25">
      <c r="B467" s="20"/>
      <c r="C467" s="346">
        <v>22</v>
      </c>
      <c r="D467" s="364"/>
      <c r="E467" s="364"/>
      <c r="F467" s="309"/>
      <c r="G467" s="309"/>
      <c r="H467" s="364"/>
      <c r="I467" s="364"/>
      <c r="J467" s="364"/>
      <c r="K467" s="364"/>
      <c r="L467" s="364"/>
      <c r="M467" s="309"/>
      <c r="N467" s="309"/>
      <c r="O467" s="364"/>
      <c r="P467" s="364"/>
      <c r="Q467" s="364"/>
      <c r="R467" s="364"/>
      <c r="S467" s="364"/>
      <c r="T467" s="309"/>
      <c r="U467" s="309"/>
      <c r="V467" s="364"/>
      <c r="W467" s="364"/>
      <c r="X467" s="364"/>
      <c r="Y467" s="364"/>
      <c r="Z467" s="364"/>
      <c r="AA467" s="309"/>
      <c r="AB467" s="309"/>
      <c r="AC467" s="309"/>
      <c r="AD467" s="364"/>
      <c r="AE467" s="364"/>
      <c r="AF467" s="364"/>
      <c r="AG467" s="364"/>
      <c r="AH467" s="309"/>
      <c r="AI467" s="646" t="str">
        <f t="shared" si="263"/>
        <v/>
      </c>
      <c r="AJ467" s="647"/>
      <c r="AK467" s="484" t="str">
        <f t="shared" si="264"/>
        <v/>
      </c>
    </row>
    <row r="468" spans="2:42" ht="15.75" x14ac:dyDescent="0.25">
      <c r="B468" s="20"/>
      <c r="C468" s="346">
        <v>23</v>
      </c>
      <c r="D468" s="364"/>
      <c r="E468" s="364"/>
      <c r="F468" s="309"/>
      <c r="G468" s="309"/>
      <c r="H468" s="364"/>
      <c r="I468" s="364"/>
      <c r="J468" s="364"/>
      <c r="K468" s="364"/>
      <c r="L468" s="364"/>
      <c r="M468" s="309"/>
      <c r="N468" s="309"/>
      <c r="O468" s="364"/>
      <c r="P468" s="364"/>
      <c r="Q468" s="364"/>
      <c r="R468" s="364"/>
      <c r="S468" s="364"/>
      <c r="T468" s="309"/>
      <c r="U468" s="309"/>
      <c r="V468" s="364"/>
      <c r="W468" s="364"/>
      <c r="X468" s="364"/>
      <c r="Y468" s="364"/>
      <c r="Z468" s="364"/>
      <c r="AA468" s="309"/>
      <c r="AB468" s="309"/>
      <c r="AC468" s="309"/>
      <c r="AD468" s="364"/>
      <c r="AE468" s="364"/>
      <c r="AF468" s="364"/>
      <c r="AG468" s="364"/>
      <c r="AH468" s="309"/>
      <c r="AI468" s="646" t="str">
        <f t="shared" si="263"/>
        <v/>
      </c>
      <c r="AJ468" s="647"/>
      <c r="AK468" s="484" t="str">
        <f t="shared" si="264"/>
        <v/>
      </c>
    </row>
    <row r="469" spans="2:42" ht="15.75" x14ac:dyDescent="0.25">
      <c r="B469" s="20"/>
      <c r="C469" s="347">
        <v>24</v>
      </c>
      <c r="D469" s="310"/>
      <c r="E469" s="310"/>
      <c r="F469" s="310"/>
      <c r="G469" s="310"/>
      <c r="H469" s="310"/>
      <c r="I469" s="310"/>
      <c r="J469" s="310"/>
      <c r="K469" s="310"/>
      <c r="L469" s="310"/>
      <c r="M469" s="310"/>
      <c r="N469" s="310"/>
      <c r="O469" s="310"/>
      <c r="P469" s="310"/>
      <c r="Q469" s="310"/>
      <c r="R469" s="310"/>
      <c r="S469" s="310"/>
      <c r="T469" s="310"/>
      <c r="U469" s="310"/>
      <c r="V469" s="310"/>
      <c r="W469" s="310"/>
      <c r="X469" s="310"/>
      <c r="Y469" s="310"/>
      <c r="Z469" s="310"/>
      <c r="AA469" s="310"/>
      <c r="AB469" s="310"/>
      <c r="AC469" s="310"/>
      <c r="AD469" s="310"/>
      <c r="AE469" s="310"/>
      <c r="AF469" s="310"/>
      <c r="AG469" s="310"/>
      <c r="AH469" s="310"/>
      <c r="AI469" s="648" t="str">
        <f t="shared" si="263"/>
        <v/>
      </c>
      <c r="AJ469" s="649"/>
      <c r="AK469" s="366"/>
    </row>
    <row r="470" spans="2:42" ht="15.75" x14ac:dyDescent="0.25">
      <c r="B470" s="20"/>
      <c r="C470" s="236"/>
      <c r="D470" s="15"/>
      <c r="E470" s="15"/>
      <c r="F470" s="15"/>
      <c r="G470" s="15"/>
      <c r="H470" s="15"/>
      <c r="I470" s="15"/>
      <c r="J470" s="15"/>
      <c r="K470" s="15"/>
      <c r="L470" s="15"/>
      <c r="M470" s="15"/>
      <c r="N470" s="15"/>
      <c r="O470" s="15"/>
      <c r="P470" s="15"/>
      <c r="Q470" s="15"/>
      <c r="R470" s="15"/>
      <c r="S470" s="15"/>
      <c r="T470" s="17"/>
      <c r="U470" s="17"/>
      <c r="V470" s="17"/>
      <c r="W470" s="17"/>
      <c r="X470" s="17"/>
      <c r="Y470" s="17"/>
      <c r="Z470" s="17"/>
      <c r="AA470" s="17"/>
      <c r="AB470" s="17"/>
      <c r="AC470" s="17"/>
      <c r="AD470" s="17"/>
      <c r="AE470" s="17"/>
      <c r="AF470" s="17"/>
      <c r="AG470" s="17"/>
      <c r="AH470" s="17"/>
      <c r="AI470" s="17"/>
      <c r="AJ470" s="21"/>
      <c r="AK470" s="484" t="str">
        <f t="shared" ref="AK470" si="265">IFERROR(AVERAGE(AD470:AG470,V470:Z470,O470:S470,H470:L470,D470:E470),"")</f>
        <v/>
      </c>
    </row>
    <row r="471" spans="2:42" ht="16.5" thickBot="1" x14ac:dyDescent="0.3">
      <c r="B471" s="60"/>
      <c r="C471" s="220"/>
      <c r="D471" s="63"/>
      <c r="E471" s="63"/>
      <c r="F471" s="63"/>
      <c r="G471" s="63"/>
      <c r="H471" s="63"/>
      <c r="I471" s="63"/>
      <c r="J471" s="63"/>
      <c r="K471" s="63"/>
      <c r="L471" s="63"/>
      <c r="M471" s="63"/>
      <c r="N471" s="63"/>
      <c r="O471" s="63"/>
      <c r="P471" s="63"/>
      <c r="Q471" s="63"/>
      <c r="R471" s="63"/>
      <c r="S471" s="63"/>
      <c r="T471" s="63"/>
      <c r="U471" s="63"/>
      <c r="V471" s="63"/>
      <c r="W471" s="63"/>
      <c r="X471" s="63"/>
      <c r="Y471" s="63"/>
      <c r="Z471" s="63"/>
      <c r="AA471" s="63"/>
      <c r="AB471" s="63"/>
      <c r="AC471" s="63"/>
      <c r="AD471" s="63"/>
      <c r="AE471" s="63"/>
      <c r="AF471" s="63"/>
      <c r="AG471" s="63"/>
      <c r="AH471" s="63"/>
      <c r="AI471" s="63"/>
      <c r="AJ471" s="64"/>
      <c r="AK471" s="366"/>
    </row>
    <row r="472" spans="2:42" ht="15.75" x14ac:dyDescent="0.25">
      <c r="B472" s="20"/>
      <c r="C472" s="345"/>
      <c r="D472" s="17"/>
      <c r="E472" s="17"/>
      <c r="F472" s="17"/>
      <c r="G472" s="17"/>
      <c r="H472" s="17"/>
      <c r="I472" s="17"/>
      <c r="J472" s="17"/>
      <c r="K472" s="17"/>
      <c r="L472" s="17"/>
      <c r="M472" s="17"/>
      <c r="N472" s="17"/>
      <c r="O472" s="17"/>
      <c r="P472" s="17"/>
      <c r="Q472" s="17"/>
      <c r="R472" s="21"/>
      <c r="S472" s="409"/>
      <c r="T472" s="409"/>
      <c r="U472" s="409"/>
      <c r="V472" s="409"/>
      <c r="W472" s="409"/>
      <c r="X472" s="409"/>
      <c r="Y472" s="409"/>
      <c r="Z472" s="409"/>
      <c r="AA472" s="409"/>
      <c r="AB472" s="409"/>
      <c r="AC472" s="409"/>
      <c r="AD472" s="409"/>
      <c r="AE472" s="409"/>
      <c r="AF472" s="409"/>
      <c r="AG472" s="409"/>
      <c r="AH472" s="409"/>
      <c r="AI472" s="409"/>
      <c r="AJ472" s="409"/>
      <c r="AK472" s="485"/>
      <c r="AL472" s="409"/>
      <c r="AM472" s="409"/>
      <c r="AN472" s="409"/>
      <c r="AO472" s="409"/>
      <c r="AP472" s="409"/>
    </row>
    <row r="473" spans="2:42" ht="15.75" x14ac:dyDescent="0.25">
      <c r="B473" s="20"/>
      <c r="C473" s="17"/>
      <c r="D473" s="17"/>
      <c r="E473" s="17"/>
      <c r="F473" s="17"/>
      <c r="G473" s="17"/>
      <c r="H473" s="17"/>
      <c r="I473" s="17"/>
      <c r="J473" s="565"/>
      <c r="K473" s="566"/>
      <c r="L473" s="566"/>
      <c r="M473" s="566"/>
      <c r="N473" s="566"/>
      <c r="O473" s="566"/>
      <c r="P473" s="566"/>
      <c r="Q473" s="566"/>
      <c r="R473" s="21"/>
      <c r="S473" s="409"/>
      <c r="T473" s="409"/>
      <c r="U473" s="409"/>
      <c r="V473" s="409"/>
      <c r="W473" s="409"/>
      <c r="X473" s="409"/>
      <c r="Y473" s="409"/>
      <c r="Z473" s="409"/>
      <c r="AA473" s="409"/>
      <c r="AB473" s="409"/>
      <c r="AC473" s="409"/>
      <c r="AD473" s="409"/>
      <c r="AE473" s="409"/>
      <c r="AF473" s="409"/>
      <c r="AG473" s="409"/>
      <c r="AH473" s="409"/>
      <c r="AI473" s="409"/>
      <c r="AJ473" s="409"/>
      <c r="AK473" s="485"/>
      <c r="AL473" s="409"/>
      <c r="AM473" s="409"/>
      <c r="AN473" s="409"/>
      <c r="AO473" s="409"/>
      <c r="AP473" s="409"/>
    </row>
    <row r="474" spans="2:42" ht="15.75" x14ac:dyDescent="0.25">
      <c r="B474" s="20"/>
      <c r="C474" s="17"/>
      <c r="D474" s="17"/>
      <c r="E474" s="17"/>
      <c r="F474" s="17"/>
      <c r="G474" s="17"/>
      <c r="H474" s="17"/>
      <c r="I474" s="17"/>
      <c r="J474" s="17"/>
      <c r="K474" s="17"/>
      <c r="L474" s="17"/>
      <c r="M474" s="17"/>
      <c r="N474" s="17"/>
      <c r="O474" s="17"/>
      <c r="P474" s="17"/>
      <c r="Q474" s="17"/>
      <c r="R474" s="21"/>
      <c r="S474" s="409"/>
      <c r="T474" s="409"/>
      <c r="U474" s="409"/>
      <c r="V474" s="409"/>
      <c r="W474" s="409"/>
      <c r="X474" s="409"/>
      <c r="Y474" s="409"/>
      <c r="Z474" s="409"/>
      <c r="AA474" s="409"/>
      <c r="AB474" s="409"/>
      <c r="AC474" s="409"/>
      <c r="AD474" s="409"/>
      <c r="AE474" s="409"/>
      <c r="AF474" s="409"/>
      <c r="AG474" s="409"/>
      <c r="AH474" s="409"/>
      <c r="AI474" s="409"/>
      <c r="AJ474" s="409"/>
      <c r="AK474" s="485"/>
      <c r="AL474" s="409"/>
      <c r="AM474" s="409"/>
      <c r="AN474" s="409"/>
      <c r="AO474" s="409"/>
      <c r="AP474" s="409"/>
    </row>
    <row r="475" spans="2:42" ht="15.75" x14ac:dyDescent="0.25">
      <c r="B475" s="20"/>
      <c r="C475" s="17"/>
      <c r="D475" s="17"/>
      <c r="E475" s="17"/>
      <c r="F475" s="17"/>
      <c r="G475" s="17"/>
      <c r="H475" s="17"/>
      <c r="I475" s="17"/>
      <c r="J475" s="565"/>
      <c r="K475" s="566"/>
      <c r="L475" s="566"/>
      <c r="M475" s="566"/>
      <c r="N475" s="566"/>
      <c r="O475" s="566"/>
      <c r="P475" s="566"/>
      <c r="Q475" s="566"/>
      <c r="R475" s="21"/>
      <c r="S475" s="409"/>
      <c r="T475" s="409"/>
      <c r="U475" s="409"/>
      <c r="V475" s="409"/>
      <c r="W475" s="409"/>
      <c r="X475" s="409"/>
      <c r="Y475" s="409"/>
      <c r="Z475" s="409"/>
      <c r="AA475" s="409"/>
      <c r="AB475" s="409"/>
      <c r="AC475" s="409"/>
      <c r="AD475" s="409"/>
      <c r="AE475" s="409"/>
      <c r="AF475" s="409"/>
      <c r="AG475" s="409"/>
      <c r="AH475" s="409"/>
      <c r="AI475" s="409"/>
      <c r="AJ475" s="409"/>
      <c r="AK475" s="485"/>
      <c r="AL475" s="409"/>
      <c r="AM475" s="409"/>
      <c r="AN475" s="409"/>
      <c r="AO475" s="409"/>
      <c r="AP475" s="409"/>
    </row>
    <row r="476" spans="2:42" ht="15.75" x14ac:dyDescent="0.25">
      <c r="B476" s="20"/>
      <c r="C476" s="17"/>
      <c r="D476" s="17"/>
      <c r="E476" s="17"/>
      <c r="F476" s="17"/>
      <c r="G476" s="17"/>
      <c r="H476" s="17"/>
      <c r="I476" s="17"/>
      <c r="J476" s="395"/>
      <c r="K476" s="396"/>
      <c r="L476" s="396"/>
      <c r="M476" s="396"/>
      <c r="N476" s="396"/>
      <c r="O476" s="396"/>
      <c r="P476" s="396"/>
      <c r="Q476" s="396"/>
      <c r="R476" s="21"/>
      <c r="S476" s="409"/>
      <c r="T476" s="409"/>
      <c r="U476" s="409"/>
      <c r="V476" s="409"/>
      <c r="W476" s="409"/>
      <c r="X476" s="409"/>
      <c r="Y476" s="409"/>
      <c r="Z476" s="409"/>
      <c r="AA476" s="409"/>
      <c r="AB476" s="409"/>
      <c r="AC476" s="409"/>
      <c r="AD476" s="409"/>
      <c r="AE476" s="409"/>
      <c r="AF476" s="409"/>
      <c r="AG476" s="409"/>
      <c r="AH476" s="409"/>
      <c r="AI476" s="409"/>
      <c r="AJ476" s="409"/>
      <c r="AK476" s="485"/>
      <c r="AL476" s="409"/>
      <c r="AM476" s="409"/>
      <c r="AN476" s="409"/>
      <c r="AO476" s="409"/>
      <c r="AP476" s="409"/>
    </row>
    <row r="477" spans="2:42" ht="15.75" x14ac:dyDescent="0.25">
      <c r="B477" s="20"/>
      <c r="C477" s="17"/>
      <c r="D477" s="17"/>
      <c r="E477" s="17"/>
      <c r="F477" s="17"/>
      <c r="G477" s="17"/>
      <c r="H477" s="17"/>
      <c r="I477" s="17"/>
      <c r="J477" s="395"/>
      <c r="K477" s="396"/>
      <c r="L477" s="396"/>
      <c r="M477" s="396"/>
      <c r="N477" s="396"/>
      <c r="O477" s="396"/>
      <c r="P477" s="396"/>
      <c r="Q477" s="396"/>
      <c r="R477" s="21"/>
      <c r="S477" s="409"/>
      <c r="T477" s="409"/>
      <c r="U477" s="409"/>
      <c r="V477" s="409"/>
      <c r="W477" s="409"/>
      <c r="X477" s="409"/>
      <c r="Y477" s="409"/>
      <c r="Z477" s="409"/>
      <c r="AA477" s="409"/>
      <c r="AB477" s="409"/>
      <c r="AC477" s="409"/>
      <c r="AD477" s="409"/>
      <c r="AE477" s="409"/>
      <c r="AF477" s="409"/>
      <c r="AG477" s="409"/>
      <c r="AH477" s="409"/>
      <c r="AI477" s="409"/>
      <c r="AJ477" s="409"/>
      <c r="AK477" s="485"/>
      <c r="AL477" s="409"/>
      <c r="AM477" s="409"/>
      <c r="AN477" s="409"/>
      <c r="AO477" s="409"/>
      <c r="AP477" s="409"/>
    </row>
    <row r="478" spans="2:42" ht="15.75" x14ac:dyDescent="0.25">
      <c r="B478" s="20"/>
      <c r="C478" s="17"/>
      <c r="D478" s="17"/>
      <c r="E478" s="17"/>
      <c r="F478" s="17"/>
      <c r="G478" s="17"/>
      <c r="H478" s="17"/>
      <c r="I478" s="17"/>
      <c r="J478" s="395"/>
      <c r="K478" s="396"/>
      <c r="L478" s="396"/>
      <c r="M478" s="396"/>
      <c r="N478" s="396"/>
      <c r="O478" s="396"/>
      <c r="P478" s="396"/>
      <c r="Q478" s="396"/>
      <c r="R478" s="21"/>
      <c r="S478" s="409"/>
      <c r="T478" s="409"/>
      <c r="U478" s="409"/>
      <c r="V478" s="409"/>
      <c r="W478" s="409"/>
      <c r="X478" s="409"/>
      <c r="Y478" s="409"/>
      <c r="Z478" s="409"/>
      <c r="AA478" s="409"/>
      <c r="AB478" s="409"/>
      <c r="AC478" s="409"/>
      <c r="AD478" s="409"/>
      <c r="AE478" s="409"/>
      <c r="AF478" s="409"/>
      <c r="AG478" s="409"/>
      <c r="AH478" s="409"/>
      <c r="AI478" s="409"/>
      <c r="AJ478" s="409"/>
      <c r="AK478" s="485"/>
      <c r="AL478" s="409"/>
      <c r="AM478" s="409"/>
      <c r="AN478" s="409"/>
      <c r="AO478" s="409"/>
      <c r="AP478" s="409"/>
    </row>
    <row r="479" spans="2:42" ht="15.75" x14ac:dyDescent="0.25">
      <c r="B479" s="20"/>
      <c r="C479" s="17"/>
      <c r="D479" s="17"/>
      <c r="E479" s="17"/>
      <c r="F479" s="17"/>
      <c r="G479" s="17"/>
      <c r="H479" s="17"/>
      <c r="I479" s="17"/>
      <c r="J479" s="395"/>
      <c r="K479" s="396"/>
      <c r="L479" s="396"/>
      <c r="M479" s="396"/>
      <c r="N479" s="396"/>
      <c r="O479" s="396"/>
      <c r="P479" s="396"/>
      <c r="Q479" s="396"/>
      <c r="R479" s="21"/>
      <c r="S479" s="409"/>
      <c r="T479" s="409"/>
      <c r="U479" s="409"/>
      <c r="V479" s="409"/>
      <c r="W479" s="409"/>
      <c r="X479" s="409"/>
      <c r="Y479" s="409"/>
      <c r="Z479" s="409"/>
      <c r="AA479" s="409"/>
      <c r="AB479" s="409"/>
      <c r="AC479" s="409"/>
      <c r="AD479" s="409"/>
      <c r="AE479" s="409"/>
      <c r="AF479" s="409"/>
      <c r="AG479" s="409"/>
      <c r="AH479" s="409"/>
      <c r="AI479" s="409"/>
      <c r="AJ479" s="409"/>
      <c r="AK479" s="485"/>
      <c r="AL479" s="409"/>
      <c r="AM479" s="409"/>
      <c r="AN479" s="409"/>
      <c r="AO479" s="409"/>
      <c r="AP479" s="409"/>
    </row>
    <row r="480" spans="2:42" ht="15.75" x14ac:dyDescent="0.25">
      <c r="B480" s="20"/>
      <c r="C480" s="17"/>
      <c r="D480" s="17"/>
      <c r="E480" s="17"/>
      <c r="F480" s="17"/>
      <c r="G480" s="17"/>
      <c r="H480" s="17"/>
      <c r="I480" s="17"/>
      <c r="J480" s="395"/>
      <c r="K480" s="396"/>
      <c r="L480" s="396"/>
      <c r="M480" s="396"/>
      <c r="N480" s="396"/>
      <c r="O480" s="396"/>
      <c r="P480" s="396"/>
      <c r="Q480" s="396"/>
      <c r="R480" s="21"/>
      <c r="S480" s="409"/>
      <c r="T480" s="409"/>
      <c r="U480" s="409"/>
      <c r="V480" s="409"/>
      <c r="W480" s="409"/>
      <c r="X480" s="409"/>
      <c r="Y480" s="409"/>
      <c r="Z480" s="409"/>
      <c r="AA480" s="409"/>
      <c r="AB480" s="409"/>
      <c r="AC480" s="409"/>
      <c r="AD480" s="409"/>
      <c r="AE480" s="409"/>
      <c r="AF480" s="409"/>
      <c r="AG480" s="409"/>
      <c r="AH480" s="409"/>
      <c r="AI480" s="409"/>
      <c r="AJ480" s="409"/>
      <c r="AK480" s="485"/>
      <c r="AL480" s="409"/>
      <c r="AM480" s="409"/>
      <c r="AN480" s="409"/>
      <c r="AO480" s="409"/>
      <c r="AP480" s="409"/>
    </row>
    <row r="481" spans="2:42" ht="15.75" x14ac:dyDescent="0.25">
      <c r="B481" s="20"/>
      <c r="C481" s="17"/>
      <c r="D481" s="17"/>
      <c r="E481" s="17"/>
      <c r="F481" s="17"/>
      <c r="G481" s="17"/>
      <c r="H481" s="17"/>
      <c r="I481" s="17"/>
      <c r="J481" s="395"/>
      <c r="K481" s="396"/>
      <c r="L481" s="396"/>
      <c r="M481" s="396"/>
      <c r="N481" s="396"/>
      <c r="O481" s="396"/>
      <c r="P481" s="396"/>
      <c r="Q481" s="396"/>
      <c r="R481" s="21"/>
      <c r="S481" s="409"/>
      <c r="T481" s="409"/>
      <c r="U481" s="409"/>
      <c r="V481" s="409"/>
      <c r="W481" s="409"/>
      <c r="X481" s="409"/>
      <c r="Y481" s="409"/>
      <c r="Z481" s="409"/>
      <c r="AA481" s="409"/>
      <c r="AB481" s="409"/>
      <c r="AC481" s="409"/>
      <c r="AD481" s="409"/>
      <c r="AE481" s="409"/>
      <c r="AF481" s="409"/>
      <c r="AG481" s="409"/>
      <c r="AH481" s="409"/>
      <c r="AI481" s="409"/>
      <c r="AJ481" s="409"/>
      <c r="AK481" s="485"/>
      <c r="AL481" s="409"/>
      <c r="AM481" s="409"/>
      <c r="AN481" s="409"/>
      <c r="AO481" s="409"/>
      <c r="AP481" s="409"/>
    </row>
    <row r="482" spans="2:42" ht="15.75" x14ac:dyDescent="0.25">
      <c r="B482" s="20"/>
      <c r="C482" s="17"/>
      <c r="D482" s="17"/>
      <c r="E482" s="17"/>
      <c r="F482" s="17"/>
      <c r="G482" s="17"/>
      <c r="H482" s="17"/>
      <c r="I482" s="17"/>
      <c r="J482" s="395"/>
      <c r="K482" s="396"/>
      <c r="L482" s="396"/>
      <c r="M482" s="396"/>
      <c r="N482" s="396"/>
      <c r="O482" s="396"/>
      <c r="P482" s="396"/>
      <c r="Q482" s="396"/>
      <c r="R482" s="21"/>
      <c r="S482" s="409"/>
      <c r="T482" s="409"/>
      <c r="U482" s="409"/>
      <c r="V482" s="409"/>
      <c r="W482" s="409"/>
      <c r="X482" s="409"/>
      <c r="Y482" s="409"/>
      <c r="Z482" s="409"/>
      <c r="AA482" s="409"/>
      <c r="AB482" s="409"/>
      <c r="AC482" s="409"/>
      <c r="AD482" s="409"/>
      <c r="AE482" s="409"/>
      <c r="AF482" s="409"/>
      <c r="AG482" s="409"/>
      <c r="AH482" s="409"/>
      <c r="AI482" s="409"/>
      <c r="AJ482" s="409"/>
      <c r="AK482" s="485"/>
      <c r="AL482" s="409"/>
      <c r="AM482" s="409"/>
      <c r="AN482" s="409"/>
      <c r="AO482" s="409"/>
      <c r="AP482" s="409"/>
    </row>
    <row r="483" spans="2:42" ht="15.75" x14ac:dyDescent="0.25">
      <c r="B483" s="20"/>
      <c r="C483" s="17"/>
      <c r="D483" s="17"/>
      <c r="E483" s="17"/>
      <c r="F483" s="17"/>
      <c r="G483" s="17"/>
      <c r="H483" s="17"/>
      <c r="I483" s="17"/>
      <c r="J483" s="395"/>
      <c r="K483" s="396"/>
      <c r="L483" s="396"/>
      <c r="M483" s="396"/>
      <c r="N483" s="396"/>
      <c r="O483" s="396"/>
      <c r="P483" s="396"/>
      <c r="Q483" s="396"/>
      <c r="R483" s="21"/>
      <c r="S483" s="409"/>
      <c r="T483" s="409"/>
      <c r="U483" s="409"/>
      <c r="V483" s="409"/>
      <c r="W483" s="409"/>
      <c r="X483" s="409"/>
      <c r="Y483" s="409"/>
      <c r="Z483" s="409"/>
      <c r="AA483" s="409"/>
      <c r="AB483" s="409"/>
      <c r="AC483" s="409"/>
      <c r="AD483" s="409"/>
      <c r="AE483" s="409"/>
      <c r="AF483" s="409"/>
      <c r="AG483" s="409"/>
      <c r="AH483" s="409"/>
      <c r="AI483" s="409"/>
      <c r="AJ483" s="409"/>
      <c r="AK483" s="485"/>
      <c r="AL483" s="409"/>
      <c r="AM483" s="409"/>
      <c r="AN483" s="409"/>
      <c r="AO483" s="409"/>
      <c r="AP483" s="409"/>
    </row>
    <row r="484" spans="2:42" ht="15.75" x14ac:dyDescent="0.25">
      <c r="B484" s="20"/>
      <c r="C484" s="17"/>
      <c r="D484" s="17"/>
      <c r="E484" s="17"/>
      <c r="F484" s="17"/>
      <c r="G484" s="17"/>
      <c r="H484" s="17"/>
      <c r="I484" s="17"/>
      <c r="J484" s="395"/>
      <c r="K484" s="396"/>
      <c r="L484" s="396"/>
      <c r="M484" s="396"/>
      <c r="N484" s="396"/>
      <c r="O484" s="396"/>
      <c r="P484" s="396"/>
      <c r="Q484" s="396"/>
      <c r="R484" s="21"/>
      <c r="S484" s="409"/>
      <c r="T484" s="409"/>
      <c r="U484" s="409"/>
      <c r="V484" s="409"/>
      <c r="W484" s="409"/>
      <c r="X484" s="409"/>
      <c r="Y484" s="409"/>
      <c r="Z484" s="409"/>
      <c r="AA484" s="409"/>
      <c r="AB484" s="409"/>
      <c r="AC484" s="409"/>
      <c r="AD484" s="409"/>
      <c r="AE484" s="409"/>
      <c r="AF484" s="409"/>
      <c r="AG484" s="409"/>
      <c r="AH484" s="409"/>
      <c r="AI484" s="409"/>
      <c r="AJ484" s="409"/>
      <c r="AK484" s="485"/>
      <c r="AL484" s="409"/>
      <c r="AM484" s="409"/>
      <c r="AN484" s="409"/>
      <c r="AO484" s="409"/>
      <c r="AP484" s="409"/>
    </row>
    <row r="485" spans="2:42" ht="15.75" x14ac:dyDescent="0.25">
      <c r="B485" s="20"/>
      <c r="C485" s="17"/>
      <c r="D485" s="17"/>
      <c r="E485" s="17"/>
      <c r="F485" s="17"/>
      <c r="G485" s="17"/>
      <c r="H485" s="17"/>
      <c r="I485" s="17"/>
      <c r="J485" s="395"/>
      <c r="K485" s="396"/>
      <c r="L485" s="396"/>
      <c r="M485" s="396"/>
      <c r="N485" s="396"/>
      <c r="O485" s="396"/>
      <c r="P485" s="396"/>
      <c r="Q485" s="396"/>
      <c r="R485" s="21"/>
      <c r="S485" s="409"/>
      <c r="T485" s="409"/>
      <c r="U485" s="409"/>
      <c r="V485" s="409"/>
      <c r="W485" s="409"/>
      <c r="X485" s="409"/>
      <c r="Y485" s="409"/>
      <c r="Z485" s="409"/>
      <c r="AA485" s="409"/>
      <c r="AB485" s="409"/>
      <c r="AC485" s="409"/>
      <c r="AD485" s="409"/>
      <c r="AE485" s="409"/>
      <c r="AF485" s="409"/>
      <c r="AG485" s="409"/>
      <c r="AH485" s="409"/>
      <c r="AI485" s="409"/>
      <c r="AJ485" s="409"/>
      <c r="AK485" s="485"/>
      <c r="AL485" s="409"/>
      <c r="AM485" s="409"/>
      <c r="AN485" s="409"/>
      <c r="AO485" s="409"/>
      <c r="AP485" s="409"/>
    </row>
    <row r="486" spans="2:42" ht="15.75" x14ac:dyDescent="0.25">
      <c r="B486" s="20"/>
      <c r="C486" s="17"/>
      <c r="D486" s="17"/>
      <c r="E486" s="17"/>
      <c r="F486" s="17"/>
      <c r="G486" s="17"/>
      <c r="H486" s="17"/>
      <c r="I486" s="17"/>
      <c r="J486" s="395"/>
      <c r="K486" s="396"/>
      <c r="L486" s="396"/>
      <c r="M486" s="396"/>
      <c r="N486" s="396"/>
      <c r="O486" s="396"/>
      <c r="P486" s="396"/>
      <c r="Q486" s="396"/>
      <c r="R486" s="21"/>
      <c r="S486" s="409"/>
      <c r="T486" s="409"/>
      <c r="U486" s="409"/>
      <c r="V486" s="409"/>
      <c r="W486" s="409"/>
      <c r="X486" s="409"/>
      <c r="Y486" s="409"/>
      <c r="Z486" s="409"/>
      <c r="AA486" s="409"/>
      <c r="AB486" s="409"/>
      <c r="AC486" s="409"/>
      <c r="AD486" s="409"/>
      <c r="AE486" s="409"/>
      <c r="AF486" s="409"/>
      <c r="AG486" s="409"/>
      <c r="AH486" s="409"/>
      <c r="AI486" s="409"/>
      <c r="AJ486" s="409"/>
      <c r="AK486" s="485"/>
      <c r="AL486" s="409"/>
      <c r="AM486" s="409"/>
      <c r="AN486" s="409"/>
      <c r="AO486" s="409"/>
      <c r="AP486" s="409"/>
    </row>
    <row r="487" spans="2:42" ht="15.75" x14ac:dyDescent="0.25">
      <c r="B487" s="20"/>
      <c r="C487" s="17"/>
      <c r="D487" s="17"/>
      <c r="E487" s="17"/>
      <c r="F487" s="17"/>
      <c r="G487" s="17"/>
      <c r="H487" s="17"/>
      <c r="I487" s="17"/>
      <c r="J487" s="395"/>
      <c r="K487" s="396"/>
      <c r="L487" s="396"/>
      <c r="M487" s="396"/>
      <c r="N487" s="396"/>
      <c r="O487" s="396"/>
      <c r="P487" s="396"/>
      <c r="Q487" s="396"/>
      <c r="R487" s="21"/>
      <c r="S487" s="409"/>
      <c r="T487" s="409"/>
      <c r="U487" s="409"/>
      <c r="V487" s="409"/>
      <c r="W487" s="409"/>
      <c r="X487" s="409"/>
      <c r="Y487" s="409"/>
      <c r="Z487" s="409"/>
      <c r="AA487" s="409"/>
      <c r="AB487" s="409"/>
      <c r="AC487" s="409"/>
      <c r="AD487" s="409"/>
      <c r="AE487" s="409"/>
      <c r="AF487" s="409"/>
      <c r="AG487" s="409"/>
      <c r="AH487" s="409"/>
      <c r="AI487" s="409"/>
      <c r="AJ487" s="409"/>
      <c r="AK487" s="485"/>
      <c r="AL487" s="409"/>
      <c r="AM487" s="409"/>
      <c r="AN487" s="409"/>
      <c r="AO487" s="409"/>
      <c r="AP487" s="409"/>
    </row>
    <row r="488" spans="2:42" ht="15.75" x14ac:dyDescent="0.25">
      <c r="B488" s="20"/>
      <c r="C488" s="17"/>
      <c r="D488" s="17"/>
      <c r="E488" s="17"/>
      <c r="F488" s="17"/>
      <c r="G488" s="17"/>
      <c r="H488" s="17"/>
      <c r="I488" s="17"/>
      <c r="J488" s="395"/>
      <c r="K488" s="396"/>
      <c r="L488" s="396"/>
      <c r="M488" s="396"/>
      <c r="N488" s="396"/>
      <c r="O488" s="396"/>
      <c r="P488" s="396"/>
      <c r="Q488" s="396"/>
      <c r="R488" s="21"/>
      <c r="S488" s="409"/>
      <c r="T488" s="409"/>
      <c r="U488" s="409"/>
      <c r="V488" s="409"/>
      <c r="W488" s="409"/>
      <c r="X488" s="409"/>
      <c r="Y488" s="409"/>
      <c r="Z488" s="409"/>
      <c r="AA488" s="409"/>
      <c r="AB488" s="409"/>
      <c r="AC488" s="409"/>
      <c r="AD488" s="409"/>
      <c r="AE488" s="409"/>
      <c r="AF488" s="409"/>
      <c r="AG488" s="409"/>
      <c r="AH488" s="409"/>
      <c r="AI488" s="409"/>
      <c r="AJ488" s="409"/>
      <c r="AK488" s="485"/>
      <c r="AL488" s="409"/>
      <c r="AM488" s="409"/>
      <c r="AN488" s="409"/>
      <c r="AO488" s="409"/>
      <c r="AP488" s="409"/>
    </row>
    <row r="489" spans="2:42" ht="15.75" x14ac:dyDescent="0.25">
      <c r="B489" s="20"/>
      <c r="C489" s="17"/>
      <c r="D489" s="17"/>
      <c r="E489" s="17"/>
      <c r="F489" s="17"/>
      <c r="G489" s="17"/>
      <c r="H489" s="17"/>
      <c r="I489" s="17"/>
      <c r="J489" s="395"/>
      <c r="K489" s="396"/>
      <c r="L489" s="396"/>
      <c r="M489" s="396"/>
      <c r="N489" s="396"/>
      <c r="O489" s="396"/>
      <c r="P489" s="396"/>
      <c r="Q489" s="396"/>
      <c r="R489" s="21"/>
      <c r="S489" s="409"/>
      <c r="T489" s="409"/>
      <c r="U489" s="409"/>
      <c r="V489" s="409"/>
      <c r="W489" s="409"/>
      <c r="X489" s="409"/>
      <c r="Y489" s="409"/>
      <c r="Z489" s="409"/>
      <c r="AA489" s="409"/>
      <c r="AB489" s="409"/>
      <c r="AC489" s="409"/>
      <c r="AD489" s="409"/>
      <c r="AE489" s="409"/>
      <c r="AF489" s="409"/>
      <c r="AG489" s="409"/>
      <c r="AH489" s="409"/>
      <c r="AI489" s="409"/>
      <c r="AJ489" s="409"/>
      <c r="AK489" s="485"/>
      <c r="AL489" s="409"/>
      <c r="AM489" s="409"/>
      <c r="AN489" s="409"/>
      <c r="AO489" s="409"/>
      <c r="AP489" s="409"/>
    </row>
    <row r="490" spans="2:42" ht="15.75" x14ac:dyDescent="0.25">
      <c r="B490" s="20"/>
      <c r="C490" s="17"/>
      <c r="D490" s="17"/>
      <c r="E490" s="17"/>
      <c r="F490" s="17"/>
      <c r="G490" s="17"/>
      <c r="H490" s="17"/>
      <c r="I490" s="17"/>
      <c r="J490" s="395"/>
      <c r="K490" s="396"/>
      <c r="L490" s="396"/>
      <c r="M490" s="396"/>
      <c r="N490" s="396"/>
      <c r="O490" s="396"/>
      <c r="P490" s="396"/>
      <c r="Q490" s="396"/>
      <c r="R490" s="21"/>
      <c r="S490" s="409"/>
      <c r="T490" s="409"/>
      <c r="U490" s="409"/>
      <c r="V490" s="409"/>
      <c r="W490" s="409"/>
      <c r="X490" s="409"/>
      <c r="Y490" s="409"/>
      <c r="Z490" s="409"/>
      <c r="AA490" s="409"/>
      <c r="AB490" s="409"/>
      <c r="AC490" s="409"/>
      <c r="AD490" s="409"/>
      <c r="AE490" s="409"/>
      <c r="AF490" s="409"/>
      <c r="AG490" s="409"/>
      <c r="AH490" s="409"/>
      <c r="AI490" s="409"/>
      <c r="AJ490" s="409"/>
      <c r="AK490" s="485"/>
      <c r="AL490" s="409"/>
      <c r="AM490" s="409"/>
      <c r="AN490" s="409"/>
      <c r="AO490" s="409"/>
      <c r="AP490" s="409"/>
    </row>
    <row r="491" spans="2:42" ht="15.75" x14ac:dyDescent="0.25">
      <c r="B491" s="20"/>
      <c r="C491" s="17"/>
      <c r="D491" s="17"/>
      <c r="E491" s="17"/>
      <c r="F491" s="17"/>
      <c r="G491" s="17"/>
      <c r="H491" s="17"/>
      <c r="I491" s="17"/>
      <c r="J491" s="395"/>
      <c r="K491" s="396"/>
      <c r="L491" s="396"/>
      <c r="M491" s="396"/>
      <c r="N491" s="396"/>
      <c r="O491" s="396"/>
      <c r="P491" s="396"/>
      <c r="Q491" s="396"/>
      <c r="R491" s="21"/>
      <c r="S491" s="409"/>
      <c r="T491" s="409"/>
      <c r="U491" s="409"/>
      <c r="V491" s="409"/>
      <c r="W491" s="409"/>
      <c r="X491" s="409"/>
      <c r="Y491" s="409"/>
      <c r="Z491" s="409"/>
      <c r="AA491" s="409"/>
      <c r="AB491" s="409"/>
      <c r="AC491" s="409"/>
      <c r="AD491" s="409"/>
      <c r="AE491" s="409"/>
      <c r="AF491" s="409"/>
      <c r="AG491" s="409"/>
      <c r="AH491" s="409"/>
      <c r="AI491" s="409"/>
      <c r="AJ491" s="409"/>
      <c r="AK491" s="485"/>
      <c r="AL491" s="409"/>
      <c r="AM491" s="409"/>
      <c r="AN491" s="409"/>
      <c r="AO491" s="409"/>
      <c r="AP491" s="409"/>
    </row>
    <row r="492" spans="2:42" ht="15.75" x14ac:dyDescent="0.25">
      <c r="B492" s="20"/>
      <c r="C492" s="17"/>
      <c r="D492" s="17"/>
      <c r="E492" s="17"/>
      <c r="F492" s="17"/>
      <c r="G492" s="17"/>
      <c r="H492" s="17"/>
      <c r="I492" s="17"/>
      <c r="J492" s="395"/>
      <c r="K492" s="396"/>
      <c r="L492" s="396"/>
      <c r="M492" s="396"/>
      <c r="N492" s="396"/>
      <c r="O492" s="396"/>
      <c r="P492" s="396"/>
      <c r="Q492" s="396"/>
      <c r="R492" s="21"/>
      <c r="S492" s="409"/>
      <c r="T492" s="409"/>
      <c r="U492" s="409"/>
      <c r="V492" s="409"/>
      <c r="W492" s="409"/>
      <c r="X492" s="409"/>
      <c r="Y492" s="409"/>
      <c r="Z492" s="409"/>
      <c r="AA492" s="409"/>
      <c r="AB492" s="409"/>
      <c r="AC492" s="409"/>
      <c r="AD492" s="409"/>
      <c r="AE492" s="409"/>
      <c r="AF492" s="409"/>
      <c r="AG492" s="409"/>
      <c r="AH492" s="409"/>
      <c r="AI492" s="409"/>
      <c r="AJ492" s="409"/>
      <c r="AK492" s="485"/>
      <c r="AL492" s="409"/>
      <c r="AM492" s="409"/>
      <c r="AN492" s="409"/>
      <c r="AO492" s="409"/>
      <c r="AP492" s="409"/>
    </row>
    <row r="493" spans="2:42" ht="15.75" x14ac:dyDescent="0.25">
      <c r="B493" s="20"/>
      <c r="C493" s="17"/>
      <c r="D493" s="17"/>
      <c r="E493" s="17"/>
      <c r="F493" s="17"/>
      <c r="G493" s="17"/>
      <c r="H493" s="17"/>
      <c r="I493" s="17"/>
      <c r="J493" s="395"/>
      <c r="K493" s="396"/>
      <c r="L493" s="396"/>
      <c r="M493" s="396"/>
      <c r="N493" s="396"/>
      <c r="O493" s="396"/>
      <c r="P493" s="396"/>
      <c r="Q493" s="396"/>
      <c r="R493" s="21"/>
      <c r="S493" s="409"/>
      <c r="T493" s="409"/>
      <c r="U493" s="409"/>
      <c r="V493" s="409"/>
      <c r="W493" s="409"/>
      <c r="X493" s="409"/>
      <c r="Y493" s="409"/>
      <c r="Z493" s="409"/>
      <c r="AA493" s="409"/>
      <c r="AB493" s="409"/>
      <c r="AC493" s="409"/>
      <c r="AD493" s="409"/>
      <c r="AE493" s="409"/>
      <c r="AF493" s="409"/>
      <c r="AG493" s="409"/>
      <c r="AH493" s="409"/>
      <c r="AI493" s="409"/>
      <c r="AJ493" s="409"/>
      <c r="AK493" s="485"/>
      <c r="AL493" s="409"/>
      <c r="AM493" s="409"/>
      <c r="AN493" s="409"/>
      <c r="AO493" s="409"/>
      <c r="AP493" s="409"/>
    </row>
    <row r="494" spans="2:42" ht="15.75" x14ac:dyDescent="0.25">
      <c r="B494" s="20"/>
      <c r="C494" s="17"/>
      <c r="D494" s="17"/>
      <c r="E494" s="17"/>
      <c r="F494" s="17"/>
      <c r="G494" s="17"/>
      <c r="H494" s="17"/>
      <c r="I494" s="17"/>
      <c r="J494" s="395"/>
      <c r="K494" s="396"/>
      <c r="L494" s="396"/>
      <c r="M494" s="396"/>
      <c r="N494" s="396"/>
      <c r="O494" s="396"/>
      <c r="P494" s="396"/>
      <c r="Q494" s="396"/>
      <c r="R494" s="21"/>
      <c r="S494" s="409"/>
      <c r="T494" s="409"/>
      <c r="U494" s="409"/>
      <c r="V494" s="409"/>
      <c r="W494" s="409"/>
      <c r="X494" s="409"/>
      <c r="Y494" s="409"/>
      <c r="Z494" s="409"/>
      <c r="AA494" s="409"/>
      <c r="AB494" s="409"/>
      <c r="AC494" s="409"/>
      <c r="AD494" s="409"/>
      <c r="AE494" s="409"/>
      <c r="AF494" s="409"/>
      <c r="AG494" s="409"/>
      <c r="AH494" s="409"/>
      <c r="AI494" s="409"/>
      <c r="AJ494" s="409"/>
      <c r="AK494" s="485"/>
      <c r="AL494" s="409"/>
      <c r="AM494" s="409"/>
      <c r="AN494" s="409"/>
      <c r="AO494" s="409"/>
      <c r="AP494" s="409"/>
    </row>
    <row r="495" spans="2:42" ht="15.75" x14ac:dyDescent="0.25">
      <c r="B495" s="20"/>
      <c r="C495" s="17"/>
      <c r="D495" s="17"/>
      <c r="E495" s="17"/>
      <c r="F495" s="17"/>
      <c r="G495" s="17"/>
      <c r="H495" s="17"/>
      <c r="I495" s="17"/>
      <c r="J495" s="429"/>
      <c r="K495" s="430"/>
      <c r="L495" s="430"/>
      <c r="M495" s="430"/>
      <c r="N495" s="430"/>
      <c r="O495" s="430"/>
      <c r="P495" s="430"/>
      <c r="Q495" s="430"/>
      <c r="R495" s="21"/>
      <c r="S495" s="409"/>
      <c r="T495" s="409"/>
      <c r="U495" s="409"/>
      <c r="V495" s="409"/>
      <c r="W495" s="409"/>
      <c r="X495" s="409"/>
      <c r="Y495" s="409"/>
      <c r="Z495" s="409"/>
      <c r="AA495" s="409"/>
      <c r="AB495" s="409"/>
      <c r="AC495" s="409"/>
      <c r="AD495" s="409"/>
      <c r="AE495" s="409"/>
      <c r="AF495" s="409"/>
      <c r="AG495" s="409"/>
      <c r="AH495" s="409"/>
      <c r="AI495" s="409"/>
      <c r="AJ495" s="409"/>
      <c r="AK495" s="485"/>
      <c r="AL495" s="409"/>
      <c r="AM495" s="409"/>
      <c r="AN495" s="409"/>
      <c r="AO495" s="409"/>
      <c r="AP495" s="409"/>
    </row>
    <row r="496" spans="2:42" ht="15.75" x14ac:dyDescent="0.25">
      <c r="B496" s="20"/>
      <c r="C496" s="17"/>
      <c r="D496" s="17"/>
      <c r="E496" s="17"/>
      <c r="F496" s="17"/>
      <c r="G496" s="17"/>
      <c r="H496" s="17"/>
      <c r="I496" s="17"/>
      <c r="J496" s="429"/>
      <c r="K496" s="430"/>
      <c r="L496" s="430"/>
      <c r="M496" s="430"/>
      <c r="N496" s="430"/>
      <c r="O496" s="430"/>
      <c r="P496" s="430"/>
      <c r="Q496" s="430"/>
      <c r="R496" s="21"/>
      <c r="S496" s="409"/>
      <c r="T496" s="409"/>
      <c r="U496" s="409"/>
      <c r="V496" s="409"/>
      <c r="W496" s="409"/>
      <c r="X496" s="409"/>
      <c r="Y496" s="409"/>
      <c r="Z496" s="409"/>
      <c r="AA496" s="409"/>
      <c r="AB496" s="409"/>
      <c r="AC496" s="409"/>
      <c r="AD496" s="409"/>
      <c r="AE496" s="409"/>
      <c r="AF496" s="409"/>
      <c r="AG496" s="409"/>
      <c r="AH496" s="409"/>
      <c r="AI496" s="409"/>
      <c r="AJ496" s="409"/>
      <c r="AK496" s="485"/>
      <c r="AL496" s="409"/>
      <c r="AM496" s="409"/>
      <c r="AN496" s="409"/>
      <c r="AO496" s="409"/>
      <c r="AP496" s="409"/>
    </row>
    <row r="497" spans="2:42" ht="15.75" x14ac:dyDescent="0.25">
      <c r="B497" s="20"/>
      <c r="C497" s="17"/>
      <c r="D497" s="17"/>
      <c r="E497" s="17"/>
      <c r="F497" s="17"/>
      <c r="G497" s="17"/>
      <c r="H497" s="17"/>
      <c r="I497" s="17"/>
      <c r="J497" s="429"/>
      <c r="K497" s="430"/>
      <c r="L497" s="430"/>
      <c r="M497" s="430"/>
      <c r="N497" s="430"/>
      <c r="O497" s="430"/>
      <c r="P497" s="430"/>
      <c r="Q497" s="430"/>
      <c r="R497" s="21"/>
      <c r="S497" s="409"/>
      <c r="T497" s="409"/>
      <c r="U497" s="409"/>
      <c r="V497" s="409"/>
      <c r="W497" s="409"/>
      <c r="X497" s="409"/>
      <c r="Y497" s="409"/>
      <c r="Z497" s="409"/>
      <c r="AA497" s="409"/>
      <c r="AB497" s="409"/>
      <c r="AC497" s="409"/>
      <c r="AD497" s="409"/>
      <c r="AE497" s="409"/>
      <c r="AF497" s="409"/>
      <c r="AG497" s="409"/>
      <c r="AH497" s="409"/>
      <c r="AI497" s="409"/>
      <c r="AJ497" s="409"/>
      <c r="AK497" s="485"/>
      <c r="AL497" s="409"/>
      <c r="AM497" s="409"/>
      <c r="AN497" s="409"/>
      <c r="AO497" s="409"/>
      <c r="AP497" s="409"/>
    </row>
    <row r="498" spans="2:42" ht="15.75" x14ac:dyDescent="0.25">
      <c r="B498" s="20"/>
      <c r="C498" s="17"/>
      <c r="D498" s="17"/>
      <c r="E498" s="17"/>
      <c r="F498" s="17"/>
      <c r="G498" s="17"/>
      <c r="H498" s="17"/>
      <c r="I498" s="17"/>
      <c r="J498" s="429"/>
      <c r="K498" s="430"/>
      <c r="L498" s="430"/>
      <c r="M498" s="430"/>
      <c r="N498" s="430"/>
      <c r="O498" s="430"/>
      <c r="P498" s="430"/>
      <c r="Q498" s="430"/>
      <c r="R498" s="21"/>
      <c r="S498" s="409"/>
      <c r="T498" s="409"/>
      <c r="U498" s="409"/>
      <c r="V498" s="409"/>
      <c r="W498" s="409"/>
      <c r="X498" s="409"/>
      <c r="Y498" s="409"/>
      <c r="Z498" s="409"/>
      <c r="AA498" s="409"/>
      <c r="AB498" s="409"/>
      <c r="AC498" s="409"/>
      <c r="AD498" s="409"/>
      <c r="AE498" s="409"/>
      <c r="AF498" s="409"/>
      <c r="AG498" s="409"/>
      <c r="AH498" s="409"/>
      <c r="AI498" s="409"/>
      <c r="AJ498" s="409"/>
      <c r="AK498" s="485"/>
      <c r="AL498" s="409"/>
      <c r="AM498" s="409"/>
      <c r="AN498" s="409"/>
      <c r="AO498" s="409"/>
      <c r="AP498" s="409"/>
    </row>
    <row r="499" spans="2:42" ht="15.75" x14ac:dyDescent="0.25">
      <c r="B499" s="20"/>
      <c r="C499" s="17"/>
      <c r="D499" s="17"/>
      <c r="E499" s="17"/>
      <c r="F499" s="17"/>
      <c r="G499" s="17"/>
      <c r="H499" s="17"/>
      <c r="I499" s="17"/>
      <c r="J499" s="395"/>
      <c r="K499" s="396"/>
      <c r="L499" s="396"/>
      <c r="M499" s="396"/>
      <c r="N499" s="396"/>
      <c r="O499" s="396"/>
      <c r="P499" s="396"/>
      <c r="Q499" s="396"/>
      <c r="R499" s="21"/>
      <c r="S499" s="409"/>
      <c r="T499" s="409"/>
      <c r="U499" s="409"/>
      <c r="V499" s="409"/>
      <c r="W499" s="409"/>
      <c r="X499" s="409"/>
      <c r="Y499" s="409"/>
      <c r="Z499" s="409"/>
      <c r="AA499" s="409"/>
      <c r="AB499" s="409"/>
      <c r="AC499" s="409"/>
      <c r="AD499" s="409"/>
      <c r="AE499" s="409"/>
      <c r="AF499" s="409"/>
      <c r="AG499" s="409"/>
      <c r="AH499" s="409"/>
      <c r="AI499" s="409"/>
      <c r="AJ499" s="409"/>
      <c r="AK499" s="485"/>
      <c r="AL499" s="409"/>
      <c r="AM499" s="409"/>
      <c r="AN499" s="409"/>
      <c r="AO499" s="409"/>
      <c r="AP499" s="409"/>
    </row>
    <row r="500" spans="2:42" ht="16.5" thickBot="1" x14ac:dyDescent="0.3">
      <c r="B500" s="60"/>
      <c r="C500" s="63"/>
      <c r="D500" s="63"/>
      <c r="E500" s="63"/>
      <c r="F500" s="63"/>
      <c r="G500" s="63"/>
      <c r="H500" s="63"/>
      <c r="I500" s="63"/>
      <c r="J500" s="402"/>
      <c r="K500" s="403"/>
      <c r="L500" s="403"/>
      <c r="M500" s="403"/>
      <c r="N500" s="403"/>
      <c r="O500" s="403"/>
      <c r="P500" s="403"/>
      <c r="Q500" s="403"/>
      <c r="R500" s="64"/>
      <c r="S500" s="409"/>
      <c r="T500" s="409"/>
      <c r="U500" s="409"/>
      <c r="V500" s="409"/>
      <c r="W500" s="409"/>
      <c r="X500" s="409"/>
      <c r="Y500" s="409"/>
      <c r="Z500" s="409"/>
      <c r="AA500" s="409"/>
      <c r="AB500" s="409"/>
      <c r="AC500" s="409"/>
      <c r="AD500" s="409"/>
      <c r="AE500" s="409"/>
      <c r="AF500" s="409"/>
      <c r="AG500" s="409"/>
      <c r="AH500" s="409"/>
      <c r="AI500" s="409"/>
      <c r="AJ500" s="409"/>
      <c r="AK500" s="485"/>
      <c r="AL500" s="409"/>
      <c r="AM500" s="409"/>
      <c r="AN500" s="409"/>
      <c r="AO500" s="409"/>
      <c r="AP500" s="409"/>
    </row>
    <row r="501" spans="2:42" ht="15.75" x14ac:dyDescent="0.25">
      <c r="S501" s="409"/>
      <c r="T501" s="409"/>
      <c r="U501" s="409"/>
      <c r="V501" s="409"/>
      <c r="W501" s="409"/>
      <c r="X501" s="409"/>
      <c r="Y501" s="409"/>
      <c r="Z501" s="409"/>
      <c r="AA501" s="409"/>
      <c r="AB501" s="409"/>
      <c r="AC501" s="409"/>
      <c r="AD501" s="409"/>
      <c r="AE501" s="409"/>
      <c r="AF501" s="409"/>
      <c r="AG501" s="409"/>
      <c r="AH501" s="409"/>
      <c r="AI501" s="409"/>
      <c r="AJ501" s="409"/>
      <c r="AK501" s="485"/>
      <c r="AL501" s="409"/>
      <c r="AM501" s="409"/>
      <c r="AN501" s="409"/>
      <c r="AO501" s="409"/>
      <c r="AP501" s="409"/>
    </row>
    <row r="502" spans="2:42" ht="16.5" thickBot="1" x14ac:dyDescent="0.3">
      <c r="S502" s="409"/>
      <c r="T502" s="409"/>
      <c r="U502" s="409"/>
      <c r="V502" s="409"/>
      <c r="W502" s="409"/>
      <c r="X502" s="409"/>
      <c r="Y502" s="409"/>
      <c r="Z502" s="409"/>
      <c r="AA502" s="409"/>
      <c r="AB502" s="409"/>
      <c r="AC502" s="409"/>
      <c r="AD502" s="409"/>
      <c r="AE502" s="409"/>
      <c r="AF502" s="409"/>
      <c r="AG502" s="409"/>
      <c r="AH502" s="409"/>
      <c r="AI502" s="409"/>
      <c r="AJ502" s="409"/>
      <c r="AK502" s="485"/>
      <c r="AL502" s="409"/>
      <c r="AM502" s="409"/>
      <c r="AN502" s="409"/>
      <c r="AO502" s="409"/>
      <c r="AP502" s="409"/>
    </row>
    <row r="503" spans="2:42" ht="15.75" x14ac:dyDescent="0.25">
      <c r="B503" s="40" t="str">
        <f>"Version " &amp; Version</f>
        <v>Version FINAL 03/31/2017</v>
      </c>
      <c r="C503" s="361"/>
      <c r="D503" s="362"/>
      <c r="E503" s="362"/>
      <c r="F503" s="362"/>
      <c r="G503" s="362"/>
      <c r="H503" s="362"/>
      <c r="I503" s="362"/>
      <c r="J503" s="362"/>
      <c r="K503" s="362"/>
      <c r="L503" s="362"/>
      <c r="M503" s="362"/>
      <c r="N503" s="362"/>
      <c r="O503" s="362"/>
      <c r="P503" s="362"/>
      <c r="Q503" s="362"/>
      <c r="R503" s="363"/>
      <c r="S503" s="408"/>
      <c r="T503" s="408"/>
      <c r="U503" s="408"/>
      <c r="V503" s="408"/>
      <c r="W503" s="408"/>
      <c r="X503" s="408"/>
      <c r="Y503" s="408"/>
      <c r="Z503" s="408"/>
      <c r="AA503" s="408"/>
      <c r="AB503" s="408"/>
      <c r="AC503" s="408"/>
      <c r="AD503" s="408"/>
      <c r="AE503" s="408"/>
      <c r="AF503" s="408"/>
      <c r="AG503" s="408"/>
      <c r="AH503" s="408"/>
      <c r="AI503" s="408"/>
      <c r="AJ503" s="408"/>
      <c r="AK503" s="486"/>
      <c r="AL503" s="365"/>
    </row>
    <row r="504" spans="2:42" ht="15.75" x14ac:dyDescent="0.25">
      <c r="B504" s="487" t="s">
        <v>132</v>
      </c>
      <c r="C504" s="488"/>
      <c r="D504" s="488"/>
      <c r="E504" s="488"/>
      <c r="F504" s="488"/>
      <c r="G504" s="488"/>
      <c r="H504" s="488"/>
      <c r="I504" s="488"/>
      <c r="J504" s="488"/>
      <c r="K504" s="488"/>
      <c r="L504" s="488"/>
      <c r="M504" s="488"/>
      <c r="N504" s="488"/>
      <c r="O504" s="488"/>
      <c r="P504" s="488"/>
      <c r="Q504" s="488"/>
      <c r="R504" s="489"/>
      <c r="S504" s="409"/>
      <c r="T504" s="409"/>
      <c r="U504" s="409"/>
      <c r="V504" s="409"/>
      <c r="W504" s="409"/>
      <c r="X504" s="409"/>
      <c r="Y504" s="409"/>
      <c r="Z504" s="409"/>
      <c r="AA504" s="409"/>
      <c r="AB504" s="409"/>
      <c r="AC504" s="409"/>
      <c r="AD504" s="409"/>
      <c r="AE504" s="409"/>
      <c r="AF504" s="409"/>
      <c r="AG504" s="409"/>
      <c r="AH504" s="409"/>
      <c r="AI504" s="409"/>
      <c r="AJ504" s="409"/>
      <c r="AK504" s="486"/>
      <c r="AL504" s="365"/>
    </row>
    <row r="505" spans="2:42" ht="15.75" x14ac:dyDescent="0.25">
      <c r="B505" s="487" t="s">
        <v>239</v>
      </c>
      <c r="C505" s="488"/>
      <c r="D505" s="488"/>
      <c r="E505" s="488"/>
      <c r="F505" s="488"/>
      <c r="G505" s="488"/>
      <c r="H505" s="488"/>
      <c r="I505" s="488"/>
      <c r="J505" s="488"/>
      <c r="K505" s="488"/>
      <c r="L505" s="488"/>
      <c r="M505" s="488"/>
      <c r="N505" s="488"/>
      <c r="O505" s="488"/>
      <c r="P505" s="488"/>
      <c r="Q505" s="488"/>
      <c r="R505" s="489"/>
      <c r="S505" s="409"/>
      <c r="T505" s="409"/>
      <c r="U505" s="409"/>
      <c r="V505" s="409"/>
      <c r="W505" s="409"/>
      <c r="X505" s="409"/>
      <c r="Y505" s="409"/>
      <c r="Z505" s="409"/>
      <c r="AA505" s="409"/>
      <c r="AB505" s="409"/>
      <c r="AC505" s="409"/>
      <c r="AD505" s="409"/>
      <c r="AE505" s="409"/>
      <c r="AF505" s="409"/>
      <c r="AG505" s="409"/>
      <c r="AH505" s="409"/>
      <c r="AI505" s="409"/>
      <c r="AJ505" s="409"/>
      <c r="AK505" s="486"/>
      <c r="AL505" s="365"/>
    </row>
    <row r="506" spans="2:42" ht="15.75" x14ac:dyDescent="0.25">
      <c r="B506" s="487" t="s">
        <v>240</v>
      </c>
      <c r="C506" s="488"/>
      <c r="D506" s="488"/>
      <c r="E506" s="488"/>
      <c r="F506" s="488"/>
      <c r="G506" s="488"/>
      <c r="H506" s="488"/>
      <c r="I506" s="488"/>
      <c r="J506" s="488"/>
      <c r="K506" s="488"/>
      <c r="L506" s="488"/>
      <c r="M506" s="488"/>
      <c r="N506" s="488"/>
      <c r="O506" s="488"/>
      <c r="P506" s="488"/>
      <c r="Q506" s="488"/>
      <c r="R506" s="489"/>
      <c r="S506" s="409"/>
      <c r="T506" s="409"/>
      <c r="U506" s="409"/>
      <c r="V506" s="409"/>
      <c r="W506" s="409"/>
      <c r="X506" s="409"/>
      <c r="Y506" s="409"/>
      <c r="Z506" s="409"/>
      <c r="AA506" s="409"/>
      <c r="AB506" s="409"/>
      <c r="AC506" s="409"/>
      <c r="AD506" s="409"/>
      <c r="AE506" s="409"/>
      <c r="AF506" s="409"/>
      <c r="AG506" s="409"/>
      <c r="AH506" s="409"/>
      <c r="AI506" s="409"/>
      <c r="AJ506" s="409"/>
      <c r="AK506" s="486"/>
      <c r="AL506" s="365"/>
    </row>
    <row r="507" spans="2:42" ht="15.75" x14ac:dyDescent="0.25">
      <c r="B507" s="391"/>
      <c r="C507" s="392"/>
      <c r="D507" s="392"/>
      <c r="E507" s="392"/>
      <c r="F507" s="392"/>
      <c r="G507" s="392"/>
      <c r="H507" s="392"/>
      <c r="I507" s="392"/>
      <c r="J507" s="392"/>
      <c r="K507" s="392"/>
      <c r="L507" s="392"/>
      <c r="M507" s="392"/>
      <c r="N507" s="392"/>
      <c r="O507" s="392"/>
      <c r="P507" s="392"/>
      <c r="Q507" s="392"/>
      <c r="R507" s="393"/>
      <c r="S507" s="409"/>
      <c r="T507" s="409"/>
      <c r="U507" s="409"/>
      <c r="V507" s="409"/>
      <c r="W507" s="409"/>
      <c r="X507" s="409"/>
      <c r="Y507" s="409"/>
      <c r="Z507" s="409"/>
      <c r="AA507" s="409"/>
      <c r="AB507" s="409"/>
      <c r="AC507" s="409"/>
      <c r="AD507" s="409"/>
      <c r="AE507" s="409"/>
      <c r="AF507" s="409"/>
      <c r="AG507" s="409"/>
      <c r="AH507" s="409"/>
      <c r="AI507" s="409"/>
      <c r="AJ507" s="409"/>
      <c r="AK507" s="486"/>
      <c r="AL507" s="365"/>
    </row>
    <row r="508" spans="2:42" ht="15.75" x14ac:dyDescent="0.25">
      <c r="B508" s="391"/>
      <c r="C508" s="392"/>
      <c r="D508" s="392"/>
      <c r="E508" s="392"/>
      <c r="F508" s="392"/>
      <c r="G508" s="392"/>
      <c r="H508" s="392"/>
      <c r="I508" s="392"/>
      <c r="J508" s="392"/>
      <c r="K508" s="392"/>
      <c r="L508" s="392"/>
      <c r="M508" s="392"/>
      <c r="N508" s="392"/>
      <c r="O508" s="392"/>
      <c r="P508" s="392"/>
      <c r="Q508" s="392"/>
      <c r="R508" s="393"/>
      <c r="S508" s="409"/>
      <c r="T508" s="409"/>
      <c r="U508" s="409"/>
      <c r="V508" s="409"/>
      <c r="W508" s="409"/>
      <c r="X508" s="409"/>
      <c r="Y508" s="409"/>
      <c r="Z508" s="409"/>
      <c r="AA508" s="409"/>
      <c r="AB508" s="409"/>
      <c r="AC508" s="409"/>
      <c r="AD508" s="409"/>
      <c r="AE508" s="409"/>
      <c r="AF508" s="409"/>
      <c r="AG508" s="409"/>
      <c r="AH508" s="409"/>
      <c r="AI508" s="409"/>
      <c r="AJ508" s="409"/>
      <c r="AK508" s="486"/>
      <c r="AL508" s="365"/>
    </row>
    <row r="509" spans="2:42" ht="15.75" x14ac:dyDescent="0.25">
      <c r="B509" s="391"/>
      <c r="C509" s="206" t="s">
        <v>57</v>
      </c>
      <c r="D509" s="392"/>
      <c r="E509" s="631"/>
      <c r="F509" s="631"/>
      <c r="G509" s="631"/>
      <c r="H509" s="631"/>
      <c r="I509" s="632"/>
      <c r="J509" s="632"/>
      <c r="K509" s="401"/>
      <c r="L509" s="342"/>
      <c r="M509" s="634"/>
      <c r="N509" s="634"/>
      <c r="O509" s="401"/>
      <c r="P509" s="401"/>
      <c r="Q509" s="401"/>
      <c r="R509" s="393"/>
      <c r="S509" s="409"/>
      <c r="T509" s="409"/>
      <c r="U509" s="409"/>
      <c r="V509" s="409"/>
      <c r="W509" s="409"/>
      <c r="X509" s="409"/>
      <c r="Y509" s="409"/>
      <c r="Z509" s="409"/>
      <c r="AA509" s="409"/>
      <c r="AB509" s="409"/>
      <c r="AC509" s="409"/>
      <c r="AD509" s="409"/>
      <c r="AE509" s="409"/>
      <c r="AF509" s="409"/>
      <c r="AG509" s="409"/>
      <c r="AH509" s="409"/>
      <c r="AI509" s="409"/>
      <c r="AJ509" s="409"/>
      <c r="AK509" s="486"/>
      <c r="AL509" s="365"/>
    </row>
    <row r="510" spans="2:42" ht="15.75" x14ac:dyDescent="0.25">
      <c r="B510" s="391"/>
      <c r="C510" s="208"/>
      <c r="D510" s="185"/>
      <c r="E510" s="185"/>
      <c r="F510" s="185"/>
      <c r="G510" s="185"/>
      <c r="H510" s="185"/>
      <c r="I510" s="185"/>
      <c r="J510" s="401"/>
      <c r="K510" s="185"/>
      <c r="L510" s="208"/>
      <c r="M510" s="185"/>
      <c r="N510" s="185"/>
      <c r="O510" s="185"/>
      <c r="P510" s="185"/>
      <c r="Q510" s="185"/>
      <c r="R510" s="393"/>
      <c r="S510" s="409"/>
      <c r="T510" s="409"/>
      <c r="U510" s="409"/>
      <c r="V510" s="409"/>
      <c r="W510" s="409"/>
      <c r="X510" s="409"/>
      <c r="Y510" s="409"/>
      <c r="Z510" s="409"/>
      <c r="AA510" s="409"/>
      <c r="AB510" s="409"/>
      <c r="AC510" s="409"/>
      <c r="AD510" s="409"/>
      <c r="AE510" s="409"/>
      <c r="AF510" s="409"/>
      <c r="AG510" s="409"/>
      <c r="AH510" s="409"/>
      <c r="AI510" s="409"/>
      <c r="AJ510" s="409"/>
      <c r="AK510" s="486"/>
      <c r="AL510" s="365"/>
    </row>
    <row r="511" spans="2:42" ht="15.75" customHeight="1" x14ac:dyDescent="0.25">
      <c r="B511" s="20"/>
      <c r="C511" s="601" t="s">
        <v>320</v>
      </c>
      <c r="D511" s="601"/>
      <c r="E511" s="601"/>
      <c r="F511" s="601"/>
      <c r="G511" s="601"/>
      <c r="H511" s="601"/>
      <c r="I511" s="601"/>
      <c r="J511" s="601"/>
      <c r="K511" s="601"/>
      <c r="L511" s="601"/>
      <c r="M511" s="601"/>
      <c r="N511" s="601"/>
      <c r="O511" s="601"/>
      <c r="P511" s="601"/>
      <c r="Q511" s="601"/>
      <c r="R511" s="21"/>
      <c r="S511" s="408"/>
      <c r="T511" s="408"/>
      <c r="U511" s="408"/>
      <c r="V511" s="408"/>
      <c r="W511" s="408"/>
      <c r="X511" s="408"/>
      <c r="Y511" s="408"/>
      <c r="Z511" s="408"/>
      <c r="AA511" s="408"/>
      <c r="AB511" s="408"/>
      <c r="AC511" s="408"/>
      <c r="AD511" s="408"/>
      <c r="AE511" s="408"/>
      <c r="AF511" s="408"/>
      <c r="AG511" s="408"/>
      <c r="AH511" s="408"/>
      <c r="AI511" s="408"/>
      <c r="AJ511" s="408"/>
      <c r="AK511" s="486"/>
      <c r="AL511" s="365"/>
    </row>
    <row r="512" spans="2:42" ht="15.75" x14ac:dyDescent="0.25">
      <c r="B512" s="20"/>
      <c r="C512" s="601"/>
      <c r="D512" s="601"/>
      <c r="E512" s="601"/>
      <c r="F512" s="601"/>
      <c r="G512" s="601"/>
      <c r="H512" s="601"/>
      <c r="I512" s="601"/>
      <c r="J512" s="601"/>
      <c r="K512" s="601"/>
      <c r="L512" s="601"/>
      <c r="M512" s="601"/>
      <c r="N512" s="601"/>
      <c r="O512" s="601"/>
      <c r="P512" s="601"/>
      <c r="Q512" s="601"/>
      <c r="R512" s="21"/>
      <c r="S512" s="408"/>
      <c r="T512" s="408"/>
      <c r="U512" s="408"/>
      <c r="V512" s="408"/>
      <c r="W512" s="408"/>
      <c r="X512" s="408"/>
      <c r="Y512" s="408"/>
      <c r="Z512" s="408"/>
      <c r="AA512" s="408"/>
      <c r="AB512" s="408"/>
      <c r="AC512" s="408"/>
      <c r="AD512" s="408"/>
      <c r="AE512" s="408"/>
      <c r="AF512" s="408"/>
      <c r="AG512" s="408"/>
      <c r="AH512" s="408"/>
      <c r="AI512" s="408"/>
      <c r="AJ512" s="408"/>
      <c r="AK512" s="486"/>
      <c r="AL512" s="365"/>
    </row>
    <row r="513" spans="2:38" ht="15.75" x14ac:dyDescent="0.25">
      <c r="B513" s="20"/>
      <c r="C513" s="601"/>
      <c r="D513" s="601"/>
      <c r="E513" s="601"/>
      <c r="F513" s="601"/>
      <c r="G513" s="601"/>
      <c r="H513" s="601"/>
      <c r="I513" s="601"/>
      <c r="J513" s="601"/>
      <c r="K513" s="601"/>
      <c r="L513" s="601"/>
      <c r="M513" s="601"/>
      <c r="N513" s="601"/>
      <c r="O513" s="601"/>
      <c r="P513" s="601"/>
      <c r="Q513" s="601"/>
      <c r="R513" s="21"/>
      <c r="S513" s="408"/>
      <c r="T513" s="408"/>
      <c r="U513" s="408"/>
      <c r="V513" s="408"/>
      <c r="W513" s="408"/>
      <c r="X513" s="408"/>
      <c r="Y513" s="408"/>
      <c r="Z513" s="408"/>
      <c r="AA513" s="408"/>
      <c r="AB513" s="408"/>
      <c r="AC513" s="408"/>
      <c r="AD513" s="408"/>
      <c r="AE513" s="408"/>
      <c r="AF513" s="408"/>
      <c r="AG513" s="408"/>
      <c r="AH513" s="408"/>
      <c r="AI513" s="408"/>
      <c r="AJ513" s="408"/>
      <c r="AK513" s="486"/>
      <c r="AL513" s="365"/>
    </row>
    <row r="514" spans="2:38" ht="15.75" x14ac:dyDescent="0.25">
      <c r="B514" s="20"/>
      <c r="C514" s="601"/>
      <c r="D514" s="601"/>
      <c r="E514" s="601"/>
      <c r="F514" s="601"/>
      <c r="G514" s="601"/>
      <c r="H514" s="601"/>
      <c r="I514" s="601"/>
      <c r="J514" s="601"/>
      <c r="K514" s="601"/>
      <c r="L514" s="601"/>
      <c r="M514" s="601"/>
      <c r="N514" s="601"/>
      <c r="O514" s="601"/>
      <c r="P514" s="601"/>
      <c r="Q514" s="601"/>
      <c r="R514" s="21"/>
      <c r="S514" s="408"/>
      <c r="T514" s="408"/>
      <c r="U514" s="408"/>
      <c r="V514" s="408"/>
      <c r="W514" s="408"/>
      <c r="X514" s="408"/>
      <c r="Y514" s="408"/>
      <c r="Z514" s="408"/>
      <c r="AA514" s="408"/>
      <c r="AB514" s="408"/>
      <c r="AC514" s="408"/>
      <c r="AD514" s="408"/>
      <c r="AE514" s="408"/>
      <c r="AF514" s="408"/>
      <c r="AG514" s="408"/>
      <c r="AH514" s="408"/>
      <c r="AI514" s="408"/>
      <c r="AJ514" s="408"/>
      <c r="AK514" s="486"/>
      <c r="AL514" s="365"/>
    </row>
    <row r="515" spans="2:38" ht="15.75" x14ac:dyDescent="0.25">
      <c r="B515" s="20"/>
      <c r="C515" s="345"/>
      <c r="D515" s="17"/>
      <c r="E515" s="17"/>
      <c r="F515" s="17"/>
      <c r="G515" s="17"/>
      <c r="H515" s="17"/>
      <c r="I515" s="17"/>
      <c r="J515" s="17"/>
      <c r="K515" s="17"/>
      <c r="L515" s="17"/>
      <c r="M515" s="17"/>
      <c r="N515" s="17"/>
      <c r="O515" s="17"/>
      <c r="P515" s="17"/>
      <c r="Q515" s="17"/>
      <c r="R515" s="21"/>
      <c r="S515" s="408"/>
      <c r="T515" s="408"/>
      <c r="U515" s="408"/>
      <c r="V515" s="408"/>
      <c r="W515" s="408"/>
      <c r="X515" s="408"/>
      <c r="Y515" s="408"/>
      <c r="Z515" s="408"/>
      <c r="AA515" s="408"/>
      <c r="AB515" s="408"/>
      <c r="AC515" s="408"/>
      <c r="AD515" s="408"/>
      <c r="AE515" s="408"/>
      <c r="AF515" s="408"/>
      <c r="AG515" s="408"/>
      <c r="AH515" s="408"/>
      <c r="AI515" s="408"/>
      <c r="AJ515" s="408"/>
      <c r="AK515" s="486"/>
      <c r="AL515" s="365"/>
    </row>
    <row r="516" spans="2:38" ht="15.75" x14ac:dyDescent="0.25">
      <c r="B516" s="20"/>
      <c r="C516" s="345"/>
      <c r="D516" s="17"/>
      <c r="E516" s="17"/>
      <c r="F516" s="17"/>
      <c r="G516" s="17"/>
      <c r="H516" s="17"/>
      <c r="I516" s="17"/>
      <c r="J516" s="17"/>
      <c r="K516" s="17"/>
      <c r="L516" s="17"/>
      <c r="M516" s="17"/>
      <c r="N516" s="17"/>
      <c r="O516" s="17"/>
      <c r="P516" s="17"/>
      <c r="Q516" s="17"/>
      <c r="R516" s="21"/>
      <c r="S516" s="408"/>
      <c r="T516" s="408"/>
      <c r="U516" s="408"/>
      <c r="V516" s="408"/>
      <c r="W516" s="408"/>
      <c r="X516" s="408"/>
      <c r="Y516" s="408"/>
      <c r="Z516" s="408"/>
      <c r="AA516" s="408"/>
      <c r="AB516" s="408"/>
      <c r="AC516" s="408"/>
      <c r="AD516" s="408"/>
      <c r="AE516" s="408"/>
      <c r="AF516" s="408"/>
      <c r="AG516" s="408"/>
      <c r="AH516" s="408"/>
      <c r="AI516" s="408"/>
      <c r="AJ516" s="408"/>
      <c r="AK516" s="486"/>
      <c r="AL516" s="365"/>
    </row>
    <row r="517" spans="2:38" ht="15.75" x14ac:dyDescent="0.25">
      <c r="B517" s="348"/>
      <c r="C517" s="447"/>
      <c r="D517" s="448"/>
      <c r="E517" s="448"/>
      <c r="F517" s="448"/>
      <c r="G517" s="479" t="s">
        <v>295</v>
      </c>
      <c r="H517" s="635">
        <f>MAX(January_AllHours,February_AllHours,March_AllHours,April_AllHours,May_AllHours,June_AllHours,'Part V-Firm Hydro'!July_AllHours,'Part V-Firm Hydro'!August_AllHours,'Part V-Firm Hydro'!September_AllHours,'Part V-Firm Hydro'!October_AllHours,November_AllHours,'Part V-Firm Hydro'!December_AllHours)</f>
        <v>0</v>
      </c>
      <c r="I517" s="635"/>
      <c r="J517" s="449" t="s">
        <v>40</v>
      </c>
      <c r="K517" s="450"/>
      <c r="L517" s="449"/>
      <c r="M517" s="449"/>
      <c r="N517" s="480" t="s">
        <v>296</v>
      </c>
      <c r="O517" s="635">
        <f>MAX(January_WinterPeak,February_WinterPeak,December_WinterPeak)</f>
        <v>0</v>
      </c>
      <c r="P517" s="635"/>
      <c r="Q517" s="451" t="s">
        <v>40</v>
      </c>
      <c r="R517" s="349"/>
      <c r="S517" s="410"/>
      <c r="T517" s="410"/>
      <c r="U517" s="410"/>
      <c r="V517" s="410"/>
      <c r="W517" s="410"/>
      <c r="X517" s="410"/>
      <c r="Y517" s="410"/>
      <c r="Z517" s="410"/>
      <c r="AA517" s="410"/>
      <c r="AB517" s="410"/>
      <c r="AC517" s="410"/>
      <c r="AD517" s="410"/>
      <c r="AE517" s="410"/>
      <c r="AF517" s="410"/>
      <c r="AG517" s="410"/>
      <c r="AH517" s="410"/>
      <c r="AI517" s="410"/>
      <c r="AJ517" s="410"/>
      <c r="AK517" s="486"/>
      <c r="AL517" s="365"/>
    </row>
    <row r="518" spans="2:38" ht="15.75" x14ac:dyDescent="0.25">
      <c r="B518" s="20"/>
      <c r="C518" s="452"/>
      <c r="D518" s="17"/>
      <c r="E518" s="17"/>
      <c r="F518" s="17"/>
      <c r="G518" s="17"/>
      <c r="H518" s="17"/>
      <c r="I518" s="17"/>
      <c r="J518" s="422"/>
      <c r="K518" s="422"/>
      <c r="L518" s="422"/>
      <c r="M518" s="422"/>
      <c r="N518" s="422"/>
      <c r="O518" s="422"/>
      <c r="P518" s="420"/>
      <c r="Q518" s="453"/>
      <c r="R518" s="21"/>
      <c r="S518" s="408"/>
      <c r="T518" s="408"/>
      <c r="U518" s="408"/>
      <c r="V518" s="408"/>
      <c r="W518" s="408"/>
      <c r="X518" s="408"/>
      <c r="Y518" s="408"/>
      <c r="Z518" s="408"/>
      <c r="AA518" s="408"/>
      <c r="AB518" s="408"/>
      <c r="AC518" s="408"/>
      <c r="AD518" s="408"/>
      <c r="AE518" s="408"/>
      <c r="AF518" s="408"/>
      <c r="AG518" s="408"/>
      <c r="AH518" s="408"/>
      <c r="AI518" s="408"/>
      <c r="AJ518" s="408"/>
      <c r="AK518" s="486"/>
      <c r="AL518" s="365"/>
    </row>
    <row r="519" spans="2:38" ht="15.75" x14ac:dyDescent="0.25">
      <c r="B519" s="20"/>
      <c r="C519" s="452"/>
      <c r="D519" s="17"/>
      <c r="E519" s="17"/>
      <c r="F519" s="17"/>
      <c r="G519" s="405" t="s">
        <v>318</v>
      </c>
      <c r="H519" s="636">
        <f>H517*0.6</f>
        <v>0</v>
      </c>
      <c r="I519" s="636"/>
      <c r="J519" s="421" t="s">
        <v>40</v>
      </c>
      <c r="K519" s="422" t="str">
        <f>IF(OR('Part III'!$T$21=TRUE,'Part III'!$T$44=TRUE),"See Part V-Firm Energy",IF(O517=0,"",IF(O517&gt;=H519,"Guarenteed Winter Peak Delivery met","Guarenteed Winter Peak Delivery un-met. Please fix!")))</f>
        <v/>
      </c>
      <c r="L519" s="422"/>
      <c r="M519" s="422"/>
      <c r="N519" s="422"/>
      <c r="O519" s="422"/>
      <c r="P519" s="420"/>
      <c r="Q519" s="453"/>
      <c r="R519" s="21"/>
      <c r="S519" s="408"/>
      <c r="T519" s="408"/>
      <c r="U519" s="408"/>
      <c r="V519" s="408"/>
      <c r="W519" s="408"/>
      <c r="X519" s="408"/>
      <c r="Y519" s="408"/>
      <c r="Z519" s="408"/>
      <c r="AA519" s="408"/>
      <c r="AB519" s="408"/>
      <c r="AC519" s="408"/>
      <c r="AD519" s="408"/>
      <c r="AE519" s="408"/>
      <c r="AF519" s="408"/>
      <c r="AG519" s="408"/>
      <c r="AH519" s="408"/>
      <c r="AI519" s="408"/>
      <c r="AJ519" s="408"/>
      <c r="AK519" s="486"/>
      <c r="AL519" s="365"/>
    </row>
    <row r="520" spans="2:38" ht="15.75" x14ac:dyDescent="0.25">
      <c r="B520" s="20"/>
      <c r="C520" s="452"/>
      <c r="D520" s="17"/>
      <c r="E520" s="17"/>
      <c r="F520" s="17"/>
      <c r="G520" s="17"/>
      <c r="H520" s="17"/>
      <c r="I520" s="17"/>
      <c r="J520" s="422"/>
      <c r="K520" s="422"/>
      <c r="L520" s="422"/>
      <c r="M520" s="422"/>
      <c r="N520" s="422"/>
      <c r="O520" s="422"/>
      <c r="P520" s="420"/>
      <c r="Q520" s="453"/>
      <c r="R520" s="21"/>
      <c r="S520" s="408"/>
      <c r="T520" s="408"/>
      <c r="U520" s="408"/>
      <c r="V520" s="408"/>
      <c r="W520" s="408"/>
      <c r="X520" s="408"/>
      <c r="Y520" s="408"/>
      <c r="Z520" s="408"/>
      <c r="AA520" s="408"/>
      <c r="AB520" s="408"/>
      <c r="AC520" s="408"/>
      <c r="AD520" s="408"/>
      <c r="AE520" s="408"/>
      <c r="AF520" s="408"/>
      <c r="AG520" s="408"/>
      <c r="AH520" s="408"/>
      <c r="AI520" s="408"/>
      <c r="AJ520" s="408"/>
      <c r="AK520" s="486"/>
      <c r="AL520" s="365"/>
    </row>
    <row r="521" spans="2:38" ht="15.75" customHeight="1" x14ac:dyDescent="0.25">
      <c r="B521" s="20"/>
      <c r="C521" s="637" t="s">
        <v>327</v>
      </c>
      <c r="D521" s="601"/>
      <c r="E521" s="601"/>
      <c r="F521" s="601"/>
      <c r="G521" s="601"/>
      <c r="H521" s="601"/>
      <c r="I521" s="601"/>
      <c r="J521" s="601"/>
      <c r="K521" s="601"/>
      <c r="L521" s="601"/>
      <c r="M521" s="601"/>
      <c r="N521" s="601"/>
      <c r="O521" s="601"/>
      <c r="P521" s="601"/>
      <c r="Q521" s="638"/>
      <c r="R521" s="21"/>
      <c r="S521" s="408"/>
      <c r="T521" s="408"/>
      <c r="U521" s="408"/>
      <c r="V521" s="408"/>
      <c r="W521" s="408"/>
      <c r="X521" s="408"/>
      <c r="Y521" s="408"/>
      <c r="Z521" s="408"/>
      <c r="AA521" s="408"/>
      <c r="AB521" s="408"/>
      <c r="AC521" s="408"/>
      <c r="AD521" s="408"/>
      <c r="AE521" s="408"/>
      <c r="AF521" s="408"/>
      <c r="AG521" s="408"/>
      <c r="AH521" s="408"/>
      <c r="AI521" s="408"/>
      <c r="AJ521" s="408"/>
      <c r="AK521" s="486"/>
      <c r="AL521" s="365"/>
    </row>
    <row r="522" spans="2:38" ht="15.75" x14ac:dyDescent="0.25">
      <c r="B522" s="20"/>
      <c r="C522" s="637"/>
      <c r="D522" s="601"/>
      <c r="E522" s="601"/>
      <c r="F522" s="601"/>
      <c r="G522" s="601"/>
      <c r="H522" s="601"/>
      <c r="I522" s="601"/>
      <c r="J522" s="601"/>
      <c r="K522" s="601"/>
      <c r="L522" s="601"/>
      <c r="M522" s="601"/>
      <c r="N522" s="601"/>
      <c r="O522" s="601"/>
      <c r="P522" s="601"/>
      <c r="Q522" s="638"/>
      <c r="R522" s="21"/>
      <c r="S522" s="408"/>
      <c r="T522" s="408"/>
      <c r="U522" s="408"/>
      <c r="V522" s="408"/>
      <c r="W522" s="408"/>
      <c r="X522" s="408"/>
      <c r="Y522" s="408"/>
      <c r="Z522" s="408"/>
      <c r="AA522" s="408"/>
      <c r="AB522" s="408"/>
      <c r="AC522" s="408"/>
      <c r="AD522" s="408"/>
      <c r="AE522" s="408"/>
      <c r="AF522" s="408"/>
      <c r="AG522" s="408"/>
      <c r="AH522" s="408"/>
      <c r="AI522" s="408"/>
      <c r="AJ522" s="408"/>
      <c r="AK522" s="486"/>
      <c r="AL522" s="365"/>
    </row>
    <row r="523" spans="2:38" ht="15.75" x14ac:dyDescent="0.25">
      <c r="B523" s="20"/>
      <c r="C523" s="639"/>
      <c r="D523" s="640"/>
      <c r="E523" s="640"/>
      <c r="F523" s="640"/>
      <c r="G523" s="640"/>
      <c r="H523" s="640"/>
      <c r="I523" s="640"/>
      <c r="J523" s="640"/>
      <c r="K523" s="640"/>
      <c r="L523" s="640"/>
      <c r="M523" s="640"/>
      <c r="N523" s="640"/>
      <c r="O523" s="640"/>
      <c r="P523" s="640"/>
      <c r="Q523" s="641"/>
      <c r="R523" s="21"/>
      <c r="S523" s="408"/>
      <c r="T523" s="408"/>
      <c r="U523" s="408"/>
      <c r="V523" s="408"/>
      <c r="W523" s="408"/>
      <c r="X523" s="408"/>
      <c r="Y523" s="408"/>
      <c r="Z523" s="408"/>
      <c r="AA523" s="408"/>
      <c r="AB523" s="408"/>
      <c r="AC523" s="408"/>
      <c r="AD523" s="408"/>
      <c r="AE523" s="408"/>
      <c r="AF523" s="408"/>
      <c r="AG523" s="408"/>
      <c r="AH523" s="408"/>
      <c r="AI523" s="408"/>
      <c r="AJ523" s="408"/>
      <c r="AK523" s="486"/>
      <c r="AL523" s="365"/>
    </row>
    <row r="524" spans="2:38" ht="15.75" x14ac:dyDescent="0.25">
      <c r="B524" s="20"/>
      <c r="C524" s="345"/>
      <c r="D524" s="17"/>
      <c r="E524" s="17"/>
      <c r="F524" s="17"/>
      <c r="G524" s="17"/>
      <c r="H524" s="17"/>
      <c r="I524" s="17"/>
      <c r="J524" s="404"/>
      <c r="K524" s="404"/>
      <c r="L524" s="404"/>
      <c r="M524" s="404"/>
      <c r="N524" s="404"/>
      <c r="O524" s="404"/>
      <c r="P524" s="404"/>
      <c r="Q524" s="17"/>
      <c r="R524" s="21"/>
      <c r="S524" s="408"/>
      <c r="T524" s="408"/>
      <c r="U524" s="408"/>
      <c r="V524" s="408"/>
      <c r="W524" s="408"/>
      <c r="X524" s="408"/>
      <c r="Y524" s="408"/>
      <c r="Z524" s="408"/>
      <c r="AA524" s="408"/>
      <c r="AB524" s="408"/>
      <c r="AC524" s="408"/>
      <c r="AD524" s="408"/>
      <c r="AE524" s="408"/>
      <c r="AF524" s="408"/>
      <c r="AG524" s="408"/>
      <c r="AH524" s="408"/>
      <c r="AI524" s="408"/>
      <c r="AJ524" s="408"/>
      <c r="AK524" s="486"/>
      <c r="AL524" s="365"/>
    </row>
    <row r="525" spans="2:38" ht="15.75" x14ac:dyDescent="0.25">
      <c r="B525" s="20"/>
      <c r="C525" s="345"/>
      <c r="D525" s="17"/>
      <c r="E525" s="17"/>
      <c r="F525" s="17"/>
      <c r="G525" s="17"/>
      <c r="H525" s="17"/>
      <c r="I525" s="17"/>
      <c r="J525" s="404"/>
      <c r="K525" s="404"/>
      <c r="L525" s="404"/>
      <c r="M525" s="404"/>
      <c r="N525" s="404"/>
      <c r="O525" s="404"/>
      <c r="P525" s="404"/>
      <c r="Q525" s="17"/>
      <c r="R525" s="21"/>
      <c r="S525" s="408"/>
      <c r="T525" s="408"/>
      <c r="U525" s="408"/>
      <c r="V525" s="408"/>
      <c r="W525" s="408"/>
      <c r="X525" s="408"/>
      <c r="Y525" s="408"/>
      <c r="Z525" s="408"/>
      <c r="AA525" s="408"/>
      <c r="AB525" s="408"/>
      <c r="AC525" s="408"/>
      <c r="AD525" s="408"/>
      <c r="AE525" s="408"/>
      <c r="AF525" s="408"/>
      <c r="AG525" s="408"/>
      <c r="AH525" s="408"/>
      <c r="AI525" s="408"/>
      <c r="AJ525" s="408"/>
      <c r="AK525" s="486"/>
      <c r="AL525" s="365"/>
    </row>
    <row r="526" spans="2:38" ht="15.75" x14ac:dyDescent="0.25">
      <c r="B526" s="20"/>
      <c r="C526" s="345"/>
      <c r="D526" s="17"/>
      <c r="E526" s="17"/>
      <c r="F526" s="17"/>
      <c r="G526" s="17"/>
      <c r="H526" s="17"/>
      <c r="I526" s="17"/>
      <c r="J526" s="404"/>
      <c r="K526" s="404"/>
      <c r="L526" s="404"/>
      <c r="M526" s="404"/>
      <c r="N526" s="404"/>
      <c r="O526" s="404"/>
      <c r="P526" s="404"/>
      <c r="Q526" s="17"/>
      <c r="R526" s="21"/>
      <c r="S526" s="408"/>
      <c r="T526" s="408"/>
      <c r="U526" s="408"/>
      <c r="V526" s="408"/>
      <c r="W526" s="408"/>
      <c r="X526" s="408"/>
      <c r="Y526" s="408"/>
      <c r="Z526" s="408"/>
      <c r="AA526" s="408"/>
      <c r="AB526" s="408"/>
      <c r="AC526" s="408"/>
      <c r="AD526" s="408"/>
      <c r="AE526" s="408"/>
      <c r="AF526" s="408"/>
      <c r="AG526" s="408"/>
      <c r="AH526" s="408"/>
      <c r="AI526" s="408"/>
      <c r="AJ526" s="408"/>
      <c r="AK526" s="486"/>
      <c r="AL526" s="365"/>
    </row>
    <row r="527" spans="2:38" ht="15.75" x14ac:dyDescent="0.25">
      <c r="B527" s="20"/>
      <c r="C527" s="345"/>
      <c r="D527" s="17"/>
      <c r="E527" s="17"/>
      <c r="F527" s="17"/>
      <c r="G527" s="17"/>
      <c r="H527" s="17"/>
      <c r="I527" s="17"/>
      <c r="J527" s="404"/>
      <c r="K527" s="404"/>
      <c r="L527" s="404"/>
      <c r="M527" s="404"/>
      <c r="N527" s="404"/>
      <c r="O527" s="404"/>
      <c r="P527" s="404"/>
      <c r="Q527" s="17"/>
      <c r="R527" s="21"/>
      <c r="S527" s="408"/>
      <c r="T527" s="408"/>
      <c r="U527" s="408"/>
      <c r="V527" s="408"/>
      <c r="W527" s="408"/>
      <c r="X527" s="408"/>
      <c r="Y527" s="408"/>
      <c r="Z527" s="408"/>
      <c r="AA527" s="408"/>
      <c r="AB527" s="408"/>
      <c r="AC527" s="408"/>
      <c r="AD527" s="408"/>
      <c r="AE527" s="408"/>
      <c r="AF527" s="408"/>
      <c r="AG527" s="408"/>
      <c r="AH527" s="408"/>
      <c r="AI527" s="408"/>
      <c r="AJ527" s="408"/>
      <c r="AK527" s="486"/>
      <c r="AL527" s="365"/>
    </row>
    <row r="528" spans="2:38" ht="15.75" x14ac:dyDescent="0.25">
      <c r="B528" s="20"/>
      <c r="C528" s="345"/>
      <c r="D528" s="17"/>
      <c r="E528" s="17"/>
      <c r="F528" s="17"/>
      <c r="G528" s="17"/>
      <c r="H528" s="17"/>
      <c r="I528" s="17"/>
      <c r="J528" s="404"/>
      <c r="K528" s="404"/>
      <c r="L528" s="404"/>
      <c r="M528" s="404"/>
      <c r="N528" s="404"/>
      <c r="O528" s="404"/>
      <c r="P528" s="404"/>
      <c r="Q528" s="17"/>
      <c r="R528" s="21"/>
      <c r="S528" s="408"/>
      <c r="T528" s="408"/>
      <c r="U528" s="408"/>
      <c r="V528" s="408"/>
      <c r="W528" s="408"/>
      <c r="X528" s="408"/>
      <c r="Y528" s="408"/>
      <c r="Z528" s="408"/>
      <c r="AA528" s="408"/>
      <c r="AB528" s="408"/>
      <c r="AC528" s="408"/>
      <c r="AD528" s="408"/>
      <c r="AE528" s="408"/>
      <c r="AF528" s="408"/>
      <c r="AG528" s="408"/>
      <c r="AH528" s="408"/>
      <c r="AI528" s="408"/>
      <c r="AJ528" s="408"/>
      <c r="AK528" s="486"/>
      <c r="AL528" s="365"/>
    </row>
    <row r="529" spans="2:38" ht="15.75" x14ac:dyDescent="0.25">
      <c r="B529" s="20"/>
      <c r="C529" s="345"/>
      <c r="D529" s="17"/>
      <c r="E529" s="17"/>
      <c r="F529" s="17"/>
      <c r="G529" s="17"/>
      <c r="H529" s="17"/>
      <c r="I529" s="17"/>
      <c r="J529" s="404"/>
      <c r="K529" s="404"/>
      <c r="L529" s="404"/>
      <c r="M529" s="404"/>
      <c r="N529" s="404"/>
      <c r="O529" s="404"/>
      <c r="P529" s="404"/>
      <c r="Q529" s="17"/>
      <c r="R529" s="21"/>
      <c r="S529" s="408"/>
      <c r="T529" s="408"/>
      <c r="U529" s="408"/>
      <c r="V529" s="408"/>
      <c r="W529" s="408"/>
      <c r="X529" s="408"/>
      <c r="Y529" s="408"/>
      <c r="Z529" s="408"/>
      <c r="AA529" s="408"/>
      <c r="AB529" s="408"/>
      <c r="AC529" s="408"/>
      <c r="AD529" s="408"/>
      <c r="AE529" s="408"/>
      <c r="AF529" s="408"/>
      <c r="AG529" s="408"/>
      <c r="AH529" s="408"/>
      <c r="AI529" s="408"/>
      <c r="AJ529" s="408"/>
      <c r="AK529" s="486"/>
      <c r="AL529" s="365"/>
    </row>
    <row r="530" spans="2:38" ht="16.5" thickBot="1" x14ac:dyDescent="0.3">
      <c r="B530" s="60"/>
      <c r="C530" s="220"/>
      <c r="D530" s="63"/>
      <c r="E530" s="63"/>
      <c r="F530" s="63"/>
      <c r="G530" s="63"/>
      <c r="H530" s="63"/>
      <c r="I530" s="63"/>
      <c r="J530" s="63"/>
      <c r="K530" s="63"/>
      <c r="L530" s="63"/>
      <c r="M530" s="63"/>
      <c r="N530" s="63"/>
      <c r="O530" s="63"/>
      <c r="P530" s="63"/>
      <c r="Q530" s="63"/>
      <c r="R530" s="64"/>
      <c r="S530" s="408"/>
      <c r="T530" s="408"/>
      <c r="U530" s="408"/>
      <c r="V530" s="408"/>
      <c r="W530" s="408"/>
      <c r="X530" s="408"/>
      <c r="Y530" s="408"/>
      <c r="Z530" s="408"/>
      <c r="AA530" s="408"/>
      <c r="AB530" s="408"/>
      <c r="AC530" s="408"/>
      <c r="AD530" s="408"/>
      <c r="AE530" s="408"/>
      <c r="AF530" s="408"/>
      <c r="AG530" s="408"/>
      <c r="AH530" s="408"/>
      <c r="AI530" s="408"/>
      <c r="AJ530" s="408"/>
      <c r="AK530" s="486"/>
      <c r="AL530" s="365"/>
    </row>
    <row r="531" spans="2:38" ht="15.75" thickBot="1" x14ac:dyDescent="0.3">
      <c r="S531" s="365"/>
      <c r="T531" s="365"/>
      <c r="U531" s="365"/>
      <c r="V531" s="365"/>
      <c r="W531" s="365"/>
      <c r="X531" s="365"/>
      <c r="Y531" s="365"/>
      <c r="Z531" s="365"/>
      <c r="AA531" s="365"/>
      <c r="AB531" s="365"/>
      <c r="AC531" s="365"/>
      <c r="AD531" s="365"/>
      <c r="AE531" s="365"/>
      <c r="AF531" s="365"/>
      <c r="AG531" s="365"/>
      <c r="AH531" s="365"/>
      <c r="AI531" s="365"/>
      <c r="AJ531" s="365"/>
      <c r="AK531" s="486"/>
      <c r="AL531" s="365"/>
    </row>
    <row r="532" spans="2:38" x14ac:dyDescent="0.25">
      <c r="B532" s="40" t="str">
        <f>"Version " &amp; Version</f>
        <v>Version FINAL 03/31/2017</v>
      </c>
      <c r="C532" s="204"/>
      <c r="D532" s="204"/>
      <c r="E532" s="204"/>
      <c r="F532" s="204"/>
      <c r="G532" s="204"/>
      <c r="H532" s="204"/>
      <c r="I532" s="204"/>
      <c r="J532" s="3"/>
      <c r="K532" s="3"/>
      <c r="L532" s="3"/>
      <c r="M532" s="3"/>
      <c r="N532" s="3"/>
      <c r="O532" s="3"/>
      <c r="P532" s="3"/>
      <c r="Q532" s="3"/>
      <c r="R532" s="34"/>
      <c r="S532" s="411"/>
      <c r="T532" s="411"/>
      <c r="U532" s="411"/>
      <c r="V532" s="411"/>
      <c r="W532" s="411"/>
      <c r="X532" s="411"/>
      <c r="Y532" s="411"/>
      <c r="Z532" s="411"/>
      <c r="AA532" s="411"/>
      <c r="AB532" s="411"/>
      <c r="AC532" s="411"/>
      <c r="AD532" s="411"/>
      <c r="AE532" s="411"/>
      <c r="AF532" s="411"/>
      <c r="AG532" s="411"/>
      <c r="AH532" s="411"/>
      <c r="AI532" s="411"/>
      <c r="AJ532" s="411"/>
      <c r="AK532" s="486"/>
      <c r="AL532" s="365"/>
    </row>
    <row r="533" spans="2:38" ht="15.75" x14ac:dyDescent="0.25">
      <c r="B533" s="487" t="s">
        <v>297</v>
      </c>
      <c r="C533" s="488"/>
      <c r="D533" s="488"/>
      <c r="E533" s="488"/>
      <c r="F533" s="488"/>
      <c r="G533" s="488"/>
      <c r="H533" s="488"/>
      <c r="I533" s="488"/>
      <c r="J533" s="488"/>
      <c r="K533" s="488"/>
      <c r="L533" s="488"/>
      <c r="M533" s="488"/>
      <c r="N533" s="488"/>
      <c r="O533" s="488"/>
      <c r="P533" s="488"/>
      <c r="Q533" s="488"/>
      <c r="R533" s="489"/>
      <c r="S533" s="409"/>
      <c r="T533" s="409"/>
      <c r="U533" s="409"/>
      <c r="V533" s="409"/>
      <c r="W533" s="409"/>
      <c r="X533" s="409"/>
      <c r="Y533" s="409"/>
      <c r="Z533" s="409"/>
      <c r="AA533" s="409"/>
      <c r="AB533" s="409"/>
      <c r="AC533" s="409"/>
      <c r="AD533" s="409"/>
      <c r="AE533" s="409"/>
      <c r="AF533" s="409"/>
      <c r="AG533" s="409"/>
      <c r="AH533" s="409"/>
      <c r="AI533" s="409"/>
      <c r="AJ533" s="409"/>
      <c r="AK533" s="486"/>
      <c r="AL533" s="365"/>
    </row>
    <row r="534" spans="2:38" ht="15.75" x14ac:dyDescent="0.25">
      <c r="B534" s="487" t="s">
        <v>131</v>
      </c>
      <c r="C534" s="488"/>
      <c r="D534" s="488"/>
      <c r="E534" s="488"/>
      <c r="F534" s="488"/>
      <c r="G534" s="488"/>
      <c r="H534" s="488"/>
      <c r="I534" s="488"/>
      <c r="J534" s="488"/>
      <c r="K534" s="488"/>
      <c r="L534" s="488"/>
      <c r="M534" s="488"/>
      <c r="N534" s="488"/>
      <c r="O534" s="488"/>
      <c r="P534" s="488"/>
      <c r="Q534" s="488"/>
      <c r="R534" s="489"/>
      <c r="S534" s="409"/>
      <c r="T534" s="409"/>
      <c r="U534" s="409"/>
      <c r="V534" s="409"/>
      <c r="W534" s="409"/>
      <c r="X534" s="409"/>
      <c r="Y534" s="409"/>
      <c r="Z534" s="409"/>
      <c r="AA534" s="409"/>
      <c r="AB534" s="409"/>
      <c r="AC534" s="409"/>
      <c r="AD534" s="409"/>
      <c r="AE534" s="409"/>
      <c r="AF534" s="409"/>
      <c r="AG534" s="409"/>
      <c r="AH534" s="409"/>
      <c r="AI534" s="409"/>
      <c r="AJ534" s="409"/>
      <c r="AK534" s="486"/>
      <c r="AL534" s="365"/>
    </row>
    <row r="535" spans="2:38" ht="15.75" x14ac:dyDescent="0.25">
      <c r="B535" s="311"/>
      <c r="C535" s="206" t="s">
        <v>57</v>
      </c>
      <c r="D535" s="312"/>
      <c r="E535" s="631"/>
      <c r="F535" s="631"/>
      <c r="G535" s="631"/>
      <c r="H535" s="631"/>
      <c r="I535" s="632"/>
      <c r="J535" s="632"/>
      <c r="K535" s="160"/>
      <c r="L535" s="207"/>
      <c r="M535" s="633"/>
      <c r="N535" s="633"/>
      <c r="O535" s="160"/>
      <c r="P535" s="160"/>
      <c r="Q535" s="160"/>
      <c r="R535" s="313"/>
      <c r="S535" s="409"/>
      <c r="T535" s="409"/>
      <c r="U535" s="409"/>
      <c r="V535" s="409"/>
      <c r="W535" s="409"/>
      <c r="X535" s="409"/>
      <c r="Y535" s="409"/>
      <c r="Z535" s="409"/>
      <c r="AA535" s="409"/>
      <c r="AB535" s="409"/>
      <c r="AC535" s="409"/>
      <c r="AD535" s="409"/>
      <c r="AE535" s="409"/>
      <c r="AF535" s="409"/>
      <c r="AG535" s="409"/>
      <c r="AH535" s="409"/>
      <c r="AI535" s="409"/>
      <c r="AJ535" s="409"/>
      <c r="AK535" s="486"/>
      <c r="AL535" s="365"/>
    </row>
    <row r="536" spans="2:38" ht="15.75" x14ac:dyDescent="0.25">
      <c r="B536" s="311"/>
      <c r="C536" s="208"/>
      <c r="D536" s="185"/>
      <c r="E536" s="185"/>
      <c r="F536" s="185"/>
      <c r="G536" s="185"/>
      <c r="H536" s="185"/>
      <c r="I536" s="185"/>
      <c r="J536" s="160"/>
      <c r="K536" s="185"/>
      <c r="L536" s="160"/>
      <c r="M536" s="185"/>
      <c r="N536" s="185"/>
      <c r="O536" s="185"/>
      <c r="P536" s="185"/>
      <c r="Q536" s="185"/>
      <c r="R536" s="313"/>
      <c r="S536" s="409"/>
      <c r="T536" s="409"/>
      <c r="U536" s="409"/>
      <c r="V536" s="409"/>
      <c r="W536" s="409"/>
      <c r="X536" s="409"/>
      <c r="Y536" s="409"/>
      <c r="Z536" s="409"/>
      <c r="AA536" s="409"/>
      <c r="AB536" s="409"/>
      <c r="AC536" s="409"/>
      <c r="AD536" s="409"/>
      <c r="AE536" s="409"/>
      <c r="AF536" s="409"/>
      <c r="AG536" s="409"/>
      <c r="AH536" s="409"/>
      <c r="AI536" s="409"/>
      <c r="AJ536" s="409"/>
      <c r="AK536" s="486"/>
      <c r="AL536" s="365"/>
    </row>
    <row r="537" spans="2:38" ht="15.75" x14ac:dyDescent="0.25">
      <c r="B537" s="311"/>
      <c r="C537" s="312"/>
      <c r="D537" s="312"/>
      <c r="E537" s="312"/>
      <c r="F537" s="312"/>
      <c r="G537" s="312"/>
      <c r="H537" s="312"/>
      <c r="I537" s="312"/>
      <c r="J537" s="49"/>
      <c r="K537" s="312"/>
      <c r="L537" s="312"/>
      <c r="M537" s="312"/>
      <c r="N537" s="312"/>
      <c r="O537" s="312"/>
      <c r="P537" s="368"/>
      <c r="Q537" s="312"/>
      <c r="R537" s="313"/>
      <c r="S537" s="409"/>
      <c r="T537" s="409"/>
      <c r="U537" s="409"/>
      <c r="V537" s="409"/>
      <c r="W537" s="409"/>
      <c r="X537" s="409"/>
      <c r="Y537" s="409"/>
      <c r="Z537" s="409"/>
      <c r="AA537" s="409"/>
      <c r="AB537" s="409"/>
      <c r="AC537" s="409"/>
      <c r="AD537" s="409"/>
      <c r="AE537" s="409"/>
      <c r="AF537" s="409"/>
      <c r="AG537" s="409"/>
      <c r="AH537" s="409"/>
      <c r="AI537" s="409"/>
      <c r="AJ537" s="409"/>
      <c r="AK537" s="486"/>
      <c r="AL537" s="365"/>
    </row>
    <row r="538" spans="2:38" ht="15.75" x14ac:dyDescent="0.25">
      <c r="B538" s="487" t="s">
        <v>158</v>
      </c>
      <c r="C538" s="488"/>
      <c r="D538" s="488"/>
      <c r="E538" s="488"/>
      <c r="F538" s="488"/>
      <c r="G538" s="488"/>
      <c r="H538" s="488"/>
      <c r="I538" s="488"/>
      <c r="J538" s="488"/>
      <c r="K538" s="488"/>
      <c r="L538" s="488"/>
      <c r="M538" s="488"/>
      <c r="N538" s="488"/>
      <c r="O538" s="488"/>
      <c r="P538" s="488"/>
      <c r="Q538" s="488"/>
      <c r="R538" s="489"/>
      <c r="S538" s="409"/>
      <c r="T538" s="409"/>
      <c r="U538" s="409"/>
      <c r="V538" s="409"/>
      <c r="W538" s="409"/>
      <c r="X538" s="409"/>
      <c r="Y538" s="409"/>
      <c r="Z538" s="409"/>
      <c r="AA538" s="409"/>
      <c r="AB538" s="409"/>
      <c r="AC538" s="409"/>
      <c r="AD538" s="409"/>
      <c r="AE538" s="409"/>
      <c r="AF538" s="409"/>
      <c r="AG538" s="409"/>
      <c r="AH538" s="409"/>
      <c r="AI538" s="409"/>
      <c r="AJ538" s="409"/>
      <c r="AK538" s="486"/>
      <c r="AL538" s="365"/>
    </row>
    <row r="539" spans="2:38" ht="15.75" x14ac:dyDescent="0.25">
      <c r="B539" s="20"/>
      <c r="C539" s="281" t="s">
        <v>203</v>
      </c>
      <c r="D539" s="14"/>
      <c r="E539" s="14"/>
      <c r="F539" s="14"/>
      <c r="G539" s="14"/>
      <c r="H539" s="14"/>
      <c r="I539" s="14"/>
      <c r="J539" s="14"/>
      <c r="K539" s="14"/>
      <c r="L539" s="14"/>
      <c r="M539" s="14"/>
      <c r="N539" s="14"/>
      <c r="O539" s="14"/>
      <c r="P539" s="14"/>
      <c r="Q539" s="14"/>
      <c r="R539" s="21"/>
      <c r="S539" s="408"/>
      <c r="T539" s="408"/>
      <c r="U539" s="408"/>
      <c r="V539" s="408"/>
      <c r="W539" s="408"/>
      <c r="X539" s="408"/>
      <c r="Y539" s="408"/>
      <c r="Z539" s="408"/>
      <c r="AA539" s="408"/>
      <c r="AB539" s="408"/>
      <c r="AC539" s="408"/>
      <c r="AD539" s="408"/>
      <c r="AE539" s="408"/>
      <c r="AF539" s="408"/>
      <c r="AG539" s="408"/>
      <c r="AH539" s="408"/>
      <c r="AI539" s="408"/>
      <c r="AJ539" s="408"/>
      <c r="AK539" s="486"/>
      <c r="AL539" s="365"/>
    </row>
    <row r="540" spans="2:38" ht="15.75" x14ac:dyDescent="0.25">
      <c r="B540" s="20"/>
      <c r="C540" s="211" t="s">
        <v>129</v>
      </c>
      <c r="D540" s="218" t="s">
        <v>117</v>
      </c>
      <c r="E540" s="218" t="s">
        <v>118</v>
      </c>
      <c r="F540" s="218" t="s">
        <v>119</v>
      </c>
      <c r="G540" s="218" t="s">
        <v>120</v>
      </c>
      <c r="H540" s="218" t="s">
        <v>30</v>
      </c>
      <c r="I540" s="218" t="s">
        <v>121</v>
      </c>
      <c r="J540" s="218" t="s">
        <v>122</v>
      </c>
      <c r="K540" s="218" t="s">
        <v>123</v>
      </c>
      <c r="L540" s="218" t="s">
        <v>124</v>
      </c>
      <c r="M540" s="218" t="s">
        <v>125</v>
      </c>
      <c r="N540" s="218" t="s">
        <v>126</v>
      </c>
      <c r="O540" s="218" t="s">
        <v>127</v>
      </c>
      <c r="P540" s="331"/>
      <c r="Q540" s="14"/>
      <c r="R540" s="21"/>
      <c r="S540" s="408"/>
      <c r="T540" s="408"/>
      <c r="U540" s="408"/>
      <c r="V540" s="408"/>
      <c r="W540" s="408"/>
      <c r="X540" s="408"/>
      <c r="Y540" s="408"/>
      <c r="Z540" s="408"/>
      <c r="AA540" s="408"/>
      <c r="AB540" s="408"/>
      <c r="AC540" s="408"/>
      <c r="AD540" s="408"/>
      <c r="AE540" s="408"/>
      <c r="AF540" s="408"/>
      <c r="AG540" s="408"/>
      <c r="AH540" s="408"/>
      <c r="AI540" s="408"/>
      <c r="AJ540" s="408"/>
      <c r="AK540" s="486"/>
      <c r="AL540" s="365"/>
    </row>
    <row r="541" spans="2:38" ht="15.75" x14ac:dyDescent="0.25">
      <c r="B541" s="20"/>
      <c r="C541" s="212">
        <v>1</v>
      </c>
      <c r="D541" s="213"/>
      <c r="E541" s="213"/>
      <c r="F541" s="213"/>
      <c r="G541" s="213"/>
      <c r="H541" s="213"/>
      <c r="I541" s="213"/>
      <c r="J541" s="213"/>
      <c r="K541" s="213"/>
      <c r="L541" s="213"/>
      <c r="M541" s="213"/>
      <c r="N541" s="213"/>
      <c r="O541" s="213"/>
      <c r="P541" s="237"/>
      <c r="Q541" s="14"/>
      <c r="R541" s="21"/>
      <c r="S541" s="408"/>
      <c r="T541" s="408"/>
      <c r="U541" s="408"/>
      <c r="V541" s="408"/>
      <c r="W541" s="408"/>
      <c r="X541" s="408"/>
      <c r="Y541" s="408"/>
      <c r="Z541" s="408"/>
      <c r="AA541" s="408"/>
      <c r="AB541" s="408"/>
      <c r="AC541" s="408"/>
      <c r="AD541" s="408"/>
      <c r="AE541" s="408"/>
      <c r="AF541" s="408"/>
      <c r="AG541" s="408"/>
      <c r="AH541" s="408"/>
      <c r="AI541" s="408"/>
      <c r="AJ541" s="408"/>
      <c r="AK541" s="486"/>
      <c r="AL541" s="365"/>
    </row>
    <row r="542" spans="2:38" ht="15.75" x14ac:dyDescent="0.25">
      <c r="B542" s="20"/>
      <c r="C542" s="214">
        <v>2</v>
      </c>
      <c r="D542" s="215"/>
      <c r="E542" s="215"/>
      <c r="F542" s="215"/>
      <c r="G542" s="215"/>
      <c r="H542" s="215"/>
      <c r="I542" s="215"/>
      <c r="J542" s="215"/>
      <c r="K542" s="215"/>
      <c r="L542" s="215"/>
      <c r="M542" s="215"/>
      <c r="N542" s="215"/>
      <c r="O542" s="215"/>
      <c r="P542" s="237"/>
      <c r="Q542" s="14"/>
      <c r="R542" s="21"/>
      <c r="S542" s="408"/>
      <c r="T542" s="408"/>
      <c r="U542" s="408"/>
      <c r="V542" s="408"/>
      <c r="W542" s="408"/>
      <c r="X542" s="408"/>
      <c r="Y542" s="408"/>
      <c r="Z542" s="408"/>
      <c r="AA542" s="408"/>
      <c r="AB542" s="408"/>
      <c r="AC542" s="408"/>
      <c r="AD542" s="408"/>
      <c r="AE542" s="408"/>
      <c r="AF542" s="408"/>
      <c r="AG542" s="408"/>
      <c r="AH542" s="408"/>
      <c r="AI542" s="408"/>
      <c r="AJ542" s="408"/>
      <c r="AK542" s="486"/>
      <c r="AL542" s="365"/>
    </row>
    <row r="543" spans="2:38" ht="15.75" x14ac:dyDescent="0.25">
      <c r="B543" s="20"/>
      <c r="C543" s="214">
        <v>3</v>
      </c>
      <c r="D543" s="215"/>
      <c r="E543" s="215"/>
      <c r="F543" s="215"/>
      <c r="G543" s="215"/>
      <c r="H543" s="215"/>
      <c r="I543" s="215"/>
      <c r="J543" s="215"/>
      <c r="K543" s="215"/>
      <c r="L543" s="215"/>
      <c r="M543" s="215"/>
      <c r="N543" s="215"/>
      <c r="O543" s="215"/>
      <c r="P543" s="237"/>
      <c r="Q543" s="14"/>
      <c r="R543" s="21"/>
      <c r="S543" s="408"/>
      <c r="T543" s="408"/>
      <c r="U543" s="408"/>
      <c r="V543" s="408"/>
      <c r="W543" s="408"/>
      <c r="X543" s="408"/>
      <c r="Y543" s="408"/>
      <c r="Z543" s="408"/>
      <c r="AA543" s="408"/>
      <c r="AB543" s="408"/>
      <c r="AC543" s="408"/>
      <c r="AD543" s="408"/>
      <c r="AE543" s="408"/>
      <c r="AF543" s="408"/>
      <c r="AG543" s="408"/>
      <c r="AH543" s="408"/>
      <c r="AI543" s="408"/>
      <c r="AJ543" s="408"/>
      <c r="AK543" s="486"/>
      <c r="AL543" s="365"/>
    </row>
    <row r="544" spans="2:38" ht="15.75" x14ac:dyDescent="0.25">
      <c r="B544" s="20"/>
      <c r="C544" s="214">
        <v>4</v>
      </c>
      <c r="D544" s="215"/>
      <c r="E544" s="215"/>
      <c r="F544" s="215"/>
      <c r="G544" s="215"/>
      <c r="H544" s="215"/>
      <c r="I544" s="215"/>
      <c r="J544" s="215"/>
      <c r="K544" s="215"/>
      <c r="L544" s="215"/>
      <c r="M544" s="215"/>
      <c r="N544" s="215"/>
      <c r="O544" s="215"/>
      <c r="P544" s="237"/>
      <c r="Q544" s="14"/>
      <c r="R544" s="21"/>
      <c r="S544" s="408"/>
      <c r="T544" s="408"/>
      <c r="U544" s="408"/>
      <c r="V544" s="408"/>
      <c r="W544" s="408"/>
      <c r="X544" s="408"/>
      <c r="Y544" s="408"/>
      <c r="Z544" s="408"/>
      <c r="AA544" s="408"/>
      <c r="AB544" s="408"/>
      <c r="AC544" s="408"/>
      <c r="AD544" s="408"/>
      <c r="AE544" s="408"/>
      <c r="AF544" s="408"/>
      <c r="AG544" s="408"/>
      <c r="AH544" s="408"/>
      <c r="AI544" s="408"/>
      <c r="AJ544" s="408"/>
      <c r="AK544" s="486"/>
      <c r="AL544" s="365"/>
    </row>
    <row r="545" spans="2:38" ht="15.75" x14ac:dyDescent="0.25">
      <c r="B545" s="20"/>
      <c r="C545" s="214">
        <v>5</v>
      </c>
      <c r="D545" s="215"/>
      <c r="E545" s="215"/>
      <c r="F545" s="215"/>
      <c r="G545" s="215"/>
      <c r="H545" s="215"/>
      <c r="I545" s="215"/>
      <c r="J545" s="215"/>
      <c r="K545" s="215"/>
      <c r="L545" s="215"/>
      <c r="M545" s="215"/>
      <c r="N545" s="215"/>
      <c r="O545" s="215"/>
      <c r="P545" s="237"/>
      <c r="Q545" s="14"/>
      <c r="R545" s="21"/>
      <c r="S545" s="408"/>
      <c r="T545" s="408"/>
      <c r="U545" s="408"/>
      <c r="V545" s="408"/>
      <c r="W545" s="408"/>
      <c r="X545" s="408"/>
      <c r="Y545" s="408"/>
      <c r="Z545" s="408"/>
      <c r="AA545" s="408"/>
      <c r="AB545" s="408"/>
      <c r="AC545" s="408"/>
      <c r="AD545" s="408"/>
      <c r="AE545" s="408"/>
      <c r="AF545" s="408"/>
      <c r="AG545" s="408"/>
      <c r="AH545" s="408"/>
      <c r="AI545" s="408"/>
      <c r="AJ545" s="408"/>
      <c r="AK545" s="486"/>
      <c r="AL545" s="365"/>
    </row>
    <row r="546" spans="2:38" ht="15.75" x14ac:dyDescent="0.25">
      <c r="B546" s="20"/>
      <c r="C546" s="214">
        <v>6</v>
      </c>
      <c r="D546" s="215"/>
      <c r="E546" s="215"/>
      <c r="F546" s="215"/>
      <c r="G546" s="215"/>
      <c r="H546" s="215"/>
      <c r="I546" s="215"/>
      <c r="J546" s="215"/>
      <c r="K546" s="215"/>
      <c r="L546" s="215"/>
      <c r="M546" s="215"/>
      <c r="N546" s="215"/>
      <c r="O546" s="215"/>
      <c r="P546" s="237"/>
      <c r="Q546" s="14"/>
      <c r="R546" s="21"/>
      <c r="S546" s="408"/>
      <c r="T546" s="408"/>
      <c r="U546" s="408"/>
      <c r="V546" s="408"/>
      <c r="W546" s="408"/>
      <c r="X546" s="408"/>
      <c r="Y546" s="408"/>
      <c r="Z546" s="408"/>
      <c r="AA546" s="408"/>
      <c r="AB546" s="408"/>
      <c r="AC546" s="408"/>
      <c r="AD546" s="408"/>
      <c r="AE546" s="408"/>
      <c r="AF546" s="408"/>
      <c r="AG546" s="408"/>
      <c r="AH546" s="408"/>
      <c r="AI546" s="408"/>
      <c r="AJ546" s="408"/>
      <c r="AK546" s="486"/>
      <c r="AL546" s="365"/>
    </row>
    <row r="547" spans="2:38" ht="15.75" x14ac:dyDescent="0.25">
      <c r="B547" s="20"/>
      <c r="C547" s="214">
        <v>7</v>
      </c>
      <c r="D547" s="215"/>
      <c r="E547" s="215"/>
      <c r="F547" s="215"/>
      <c r="G547" s="215"/>
      <c r="H547" s="215"/>
      <c r="I547" s="215"/>
      <c r="J547" s="215"/>
      <c r="K547" s="215"/>
      <c r="L547" s="215"/>
      <c r="M547" s="215"/>
      <c r="N547" s="215"/>
      <c r="O547" s="215"/>
      <c r="P547" s="237"/>
      <c r="Q547" s="14"/>
      <c r="R547" s="21"/>
      <c r="S547" s="408"/>
      <c r="T547" s="408"/>
      <c r="U547" s="408"/>
      <c r="V547" s="408"/>
      <c r="W547" s="408"/>
      <c r="X547" s="408"/>
      <c r="Y547" s="408"/>
      <c r="Z547" s="408"/>
      <c r="AA547" s="408"/>
      <c r="AB547" s="408"/>
      <c r="AC547" s="408"/>
      <c r="AD547" s="408"/>
      <c r="AE547" s="408"/>
      <c r="AF547" s="408"/>
      <c r="AG547" s="408"/>
      <c r="AH547" s="408"/>
      <c r="AI547" s="408"/>
      <c r="AJ547" s="408"/>
      <c r="AK547" s="486"/>
      <c r="AL547" s="365"/>
    </row>
    <row r="548" spans="2:38" ht="15.75" x14ac:dyDescent="0.25">
      <c r="B548" s="20"/>
      <c r="C548" s="214">
        <v>8</v>
      </c>
      <c r="D548" s="215"/>
      <c r="E548" s="215"/>
      <c r="F548" s="215"/>
      <c r="G548" s="215"/>
      <c r="H548" s="215"/>
      <c r="I548" s="215"/>
      <c r="J548" s="215"/>
      <c r="K548" s="215"/>
      <c r="L548" s="215"/>
      <c r="M548" s="215"/>
      <c r="N548" s="215"/>
      <c r="O548" s="215"/>
      <c r="P548" s="237"/>
      <c r="Q548" s="14"/>
      <c r="R548" s="21"/>
      <c r="S548" s="408"/>
      <c r="T548" s="408"/>
      <c r="U548" s="408"/>
      <c r="V548" s="408"/>
      <c r="W548" s="408"/>
      <c r="X548" s="408"/>
      <c r="Y548" s="408"/>
      <c r="Z548" s="408"/>
      <c r="AA548" s="408"/>
      <c r="AB548" s="408"/>
      <c r="AC548" s="408"/>
      <c r="AD548" s="408"/>
      <c r="AE548" s="408"/>
      <c r="AF548" s="408"/>
      <c r="AG548" s="408"/>
      <c r="AH548" s="408"/>
      <c r="AI548" s="408"/>
      <c r="AJ548" s="408"/>
      <c r="AK548" s="486"/>
      <c r="AL548" s="365"/>
    </row>
    <row r="549" spans="2:38" ht="15.75" x14ac:dyDescent="0.25">
      <c r="B549" s="20"/>
      <c r="C549" s="214">
        <v>9</v>
      </c>
      <c r="D549" s="215"/>
      <c r="E549" s="215"/>
      <c r="F549" s="215"/>
      <c r="G549" s="215"/>
      <c r="H549" s="215"/>
      <c r="I549" s="215"/>
      <c r="J549" s="215"/>
      <c r="K549" s="215"/>
      <c r="L549" s="215"/>
      <c r="M549" s="215"/>
      <c r="N549" s="215"/>
      <c r="O549" s="215"/>
      <c r="P549" s="237"/>
      <c r="Q549" s="14"/>
      <c r="R549" s="21"/>
      <c r="S549" s="408"/>
      <c r="T549" s="408"/>
      <c r="U549" s="408"/>
      <c r="V549" s="408"/>
      <c r="W549" s="408"/>
      <c r="X549" s="408"/>
      <c r="Y549" s="408"/>
      <c r="Z549" s="408"/>
      <c r="AA549" s="408"/>
      <c r="AB549" s="408"/>
      <c r="AC549" s="408"/>
      <c r="AD549" s="408"/>
      <c r="AE549" s="408"/>
      <c r="AF549" s="408"/>
      <c r="AG549" s="408"/>
      <c r="AH549" s="408"/>
      <c r="AI549" s="408"/>
      <c r="AJ549" s="408"/>
      <c r="AK549" s="486"/>
      <c r="AL549" s="365"/>
    </row>
    <row r="550" spans="2:38" ht="15.75" x14ac:dyDescent="0.25">
      <c r="B550" s="20"/>
      <c r="C550" s="214">
        <v>10</v>
      </c>
      <c r="D550" s="215"/>
      <c r="E550" s="215"/>
      <c r="F550" s="215"/>
      <c r="G550" s="215"/>
      <c r="H550" s="215"/>
      <c r="I550" s="215"/>
      <c r="J550" s="215"/>
      <c r="K550" s="215"/>
      <c r="L550" s="215"/>
      <c r="M550" s="215"/>
      <c r="N550" s="215"/>
      <c r="O550" s="215"/>
      <c r="P550" s="237"/>
      <c r="Q550" s="14"/>
      <c r="R550" s="21"/>
      <c r="S550" s="408"/>
      <c r="T550" s="408"/>
      <c r="U550" s="408"/>
      <c r="V550" s="408"/>
      <c r="W550" s="408"/>
      <c r="X550" s="408"/>
      <c r="Y550" s="408"/>
      <c r="Z550" s="408"/>
      <c r="AA550" s="408"/>
      <c r="AB550" s="408"/>
      <c r="AC550" s="408"/>
      <c r="AD550" s="408"/>
      <c r="AE550" s="408"/>
      <c r="AF550" s="408"/>
      <c r="AG550" s="408"/>
      <c r="AH550" s="408"/>
      <c r="AI550" s="408"/>
      <c r="AJ550" s="408"/>
      <c r="AK550" s="486"/>
      <c r="AL550" s="365"/>
    </row>
    <row r="551" spans="2:38" ht="15.75" x14ac:dyDescent="0.25">
      <c r="B551" s="20"/>
      <c r="C551" s="214">
        <v>11</v>
      </c>
      <c r="D551" s="215"/>
      <c r="E551" s="215"/>
      <c r="F551" s="215"/>
      <c r="G551" s="215"/>
      <c r="H551" s="215"/>
      <c r="I551" s="215"/>
      <c r="J551" s="215"/>
      <c r="K551" s="215"/>
      <c r="L551" s="215"/>
      <c r="M551" s="215"/>
      <c r="N551" s="215"/>
      <c r="O551" s="215"/>
      <c r="P551" s="237"/>
      <c r="Q551" s="14"/>
      <c r="R551" s="21"/>
      <c r="S551" s="408"/>
      <c r="T551" s="408"/>
      <c r="U551" s="408"/>
      <c r="V551" s="408"/>
      <c r="W551" s="408"/>
      <c r="X551" s="408"/>
      <c r="Y551" s="408"/>
      <c r="Z551" s="408"/>
      <c r="AA551" s="408"/>
      <c r="AB551" s="408"/>
      <c r="AC551" s="408"/>
      <c r="AD551" s="408"/>
      <c r="AE551" s="408"/>
      <c r="AF551" s="408"/>
      <c r="AG551" s="408"/>
      <c r="AH551" s="408"/>
      <c r="AI551" s="408"/>
      <c r="AJ551" s="408"/>
      <c r="AK551" s="486"/>
      <c r="AL551" s="365"/>
    </row>
    <row r="552" spans="2:38" ht="15.75" x14ac:dyDescent="0.25">
      <c r="B552" s="20"/>
      <c r="C552" s="214">
        <v>12</v>
      </c>
      <c r="D552" s="215"/>
      <c r="E552" s="215"/>
      <c r="F552" s="215"/>
      <c r="G552" s="215"/>
      <c r="H552" s="215"/>
      <c r="I552" s="215"/>
      <c r="J552" s="215"/>
      <c r="K552" s="215"/>
      <c r="L552" s="215"/>
      <c r="M552" s="215"/>
      <c r="N552" s="215"/>
      <c r="O552" s="215"/>
      <c r="P552" s="237"/>
      <c r="Q552" s="14"/>
      <c r="R552" s="21"/>
      <c r="S552" s="408"/>
      <c r="T552" s="408"/>
      <c r="U552" s="408"/>
      <c r="V552" s="408"/>
      <c r="W552" s="408"/>
      <c r="X552" s="408"/>
      <c r="Y552" s="408"/>
      <c r="Z552" s="408"/>
      <c r="AA552" s="408"/>
      <c r="AB552" s="408"/>
      <c r="AC552" s="408"/>
      <c r="AD552" s="408"/>
      <c r="AE552" s="408"/>
      <c r="AF552" s="408"/>
      <c r="AG552" s="408"/>
      <c r="AH552" s="408"/>
      <c r="AI552" s="408"/>
      <c r="AJ552" s="408"/>
      <c r="AK552" s="486"/>
      <c r="AL552" s="365"/>
    </row>
    <row r="553" spans="2:38" ht="15.75" x14ac:dyDescent="0.25">
      <c r="B553" s="20"/>
      <c r="C553" s="214">
        <v>13</v>
      </c>
      <c r="D553" s="215"/>
      <c r="E553" s="215"/>
      <c r="F553" s="215"/>
      <c r="G553" s="215"/>
      <c r="H553" s="215"/>
      <c r="I553" s="215"/>
      <c r="J553" s="215"/>
      <c r="K553" s="215"/>
      <c r="L553" s="215"/>
      <c r="M553" s="215"/>
      <c r="N553" s="215"/>
      <c r="O553" s="215"/>
      <c r="P553" s="237"/>
      <c r="Q553" s="14"/>
      <c r="R553" s="21"/>
      <c r="S553" s="408"/>
      <c r="T553" s="408"/>
      <c r="U553" s="408"/>
      <c r="V553" s="408"/>
      <c r="W553" s="408"/>
      <c r="X553" s="408"/>
      <c r="Y553" s="408"/>
      <c r="Z553" s="408"/>
      <c r="AA553" s="408"/>
      <c r="AB553" s="408"/>
      <c r="AC553" s="408"/>
      <c r="AD553" s="408"/>
      <c r="AE553" s="408"/>
      <c r="AF553" s="408"/>
      <c r="AG553" s="408"/>
      <c r="AH553" s="408"/>
      <c r="AI553" s="408"/>
      <c r="AJ553" s="408"/>
      <c r="AK553" s="486"/>
      <c r="AL553" s="365"/>
    </row>
    <row r="554" spans="2:38" ht="15.75" x14ac:dyDescent="0.25">
      <c r="B554" s="20"/>
      <c r="C554" s="214">
        <v>14</v>
      </c>
      <c r="D554" s="215"/>
      <c r="E554" s="215"/>
      <c r="F554" s="215"/>
      <c r="G554" s="215"/>
      <c r="H554" s="215"/>
      <c r="I554" s="215"/>
      <c r="J554" s="215"/>
      <c r="K554" s="215"/>
      <c r="L554" s="215"/>
      <c r="M554" s="215"/>
      <c r="N554" s="215"/>
      <c r="O554" s="215"/>
      <c r="P554" s="237"/>
      <c r="Q554" s="14"/>
      <c r="R554" s="21"/>
      <c r="S554" s="408"/>
      <c r="T554" s="408"/>
      <c r="U554" s="408"/>
      <c r="V554" s="408"/>
      <c r="W554" s="408"/>
      <c r="X554" s="408"/>
      <c r="Y554" s="408"/>
      <c r="Z554" s="408"/>
      <c r="AA554" s="408"/>
      <c r="AB554" s="408"/>
      <c r="AC554" s="408"/>
      <c r="AD554" s="408"/>
      <c r="AE554" s="408"/>
      <c r="AF554" s="408"/>
      <c r="AG554" s="408"/>
      <c r="AH554" s="408"/>
      <c r="AI554" s="408"/>
      <c r="AJ554" s="408"/>
      <c r="AK554" s="486"/>
      <c r="AL554" s="365"/>
    </row>
    <row r="555" spans="2:38" ht="15.75" x14ac:dyDescent="0.25">
      <c r="B555" s="20"/>
      <c r="C555" s="214">
        <v>15</v>
      </c>
      <c r="D555" s="215"/>
      <c r="E555" s="215"/>
      <c r="F555" s="215"/>
      <c r="G555" s="215"/>
      <c r="H555" s="215"/>
      <c r="I555" s="215"/>
      <c r="J555" s="215"/>
      <c r="K555" s="215"/>
      <c r="L555" s="215"/>
      <c r="M555" s="215"/>
      <c r="N555" s="215"/>
      <c r="O555" s="215"/>
      <c r="P555" s="237"/>
      <c r="Q555" s="14"/>
      <c r="R555" s="21"/>
      <c r="S555" s="408"/>
      <c r="T555" s="408"/>
      <c r="U555" s="408"/>
      <c r="V555" s="408"/>
      <c r="W555" s="408"/>
      <c r="X555" s="408"/>
      <c r="Y555" s="408"/>
      <c r="Z555" s="408"/>
      <c r="AA555" s="408"/>
      <c r="AB555" s="408"/>
      <c r="AC555" s="408"/>
      <c r="AD555" s="408"/>
      <c r="AE555" s="408"/>
      <c r="AF555" s="408"/>
      <c r="AG555" s="408"/>
      <c r="AH555" s="408"/>
      <c r="AI555" s="408"/>
      <c r="AJ555" s="408"/>
      <c r="AK555" s="486"/>
      <c r="AL555" s="365"/>
    </row>
    <row r="556" spans="2:38" ht="15.75" x14ac:dyDescent="0.25">
      <c r="B556" s="20"/>
      <c r="C556" s="214">
        <v>16</v>
      </c>
      <c r="D556" s="215"/>
      <c r="E556" s="215"/>
      <c r="F556" s="215"/>
      <c r="G556" s="215"/>
      <c r="H556" s="215"/>
      <c r="I556" s="215"/>
      <c r="J556" s="215"/>
      <c r="K556" s="215"/>
      <c r="L556" s="215"/>
      <c r="M556" s="215"/>
      <c r="N556" s="215"/>
      <c r="O556" s="215"/>
      <c r="P556" s="237"/>
      <c r="Q556" s="14"/>
      <c r="R556" s="21"/>
      <c r="S556" s="408"/>
      <c r="T556" s="408"/>
      <c r="U556" s="408"/>
      <c r="V556" s="408"/>
      <c r="W556" s="408"/>
      <c r="X556" s="408"/>
      <c r="Y556" s="408"/>
      <c r="Z556" s="408"/>
      <c r="AA556" s="408"/>
      <c r="AB556" s="408"/>
      <c r="AC556" s="408"/>
      <c r="AD556" s="408"/>
      <c r="AE556" s="408"/>
      <c r="AF556" s="408"/>
      <c r="AG556" s="408"/>
      <c r="AH556" s="408"/>
      <c r="AI556" s="408"/>
      <c r="AJ556" s="408"/>
      <c r="AK556" s="486"/>
      <c r="AL556" s="365"/>
    </row>
    <row r="557" spans="2:38" ht="15.75" x14ac:dyDescent="0.25">
      <c r="B557" s="20"/>
      <c r="C557" s="214">
        <v>17</v>
      </c>
      <c r="D557" s="215"/>
      <c r="E557" s="215"/>
      <c r="F557" s="215"/>
      <c r="G557" s="215"/>
      <c r="H557" s="215"/>
      <c r="I557" s="215"/>
      <c r="J557" s="215"/>
      <c r="K557" s="215"/>
      <c r="L557" s="215"/>
      <c r="M557" s="215"/>
      <c r="N557" s="215"/>
      <c r="O557" s="215"/>
      <c r="P557" s="237"/>
      <c r="Q557" s="14"/>
      <c r="R557" s="21"/>
      <c r="S557" s="408"/>
      <c r="T557" s="408"/>
      <c r="U557" s="408"/>
      <c r="V557" s="408"/>
      <c r="W557" s="408"/>
      <c r="X557" s="408"/>
      <c r="Y557" s="408"/>
      <c r="Z557" s="408"/>
      <c r="AA557" s="408"/>
      <c r="AB557" s="408"/>
      <c r="AC557" s="408"/>
      <c r="AD557" s="408"/>
      <c r="AE557" s="408"/>
      <c r="AF557" s="408"/>
      <c r="AG557" s="408"/>
      <c r="AH557" s="408"/>
      <c r="AI557" s="408"/>
      <c r="AJ557" s="408"/>
      <c r="AK557" s="486"/>
      <c r="AL557" s="365"/>
    </row>
    <row r="558" spans="2:38" ht="15.75" x14ac:dyDescent="0.25">
      <c r="B558" s="20"/>
      <c r="C558" s="214">
        <v>18</v>
      </c>
      <c r="D558" s="215"/>
      <c r="E558" s="215"/>
      <c r="F558" s="215"/>
      <c r="G558" s="215"/>
      <c r="H558" s="215"/>
      <c r="I558" s="215"/>
      <c r="J558" s="215"/>
      <c r="K558" s="215"/>
      <c r="L558" s="215"/>
      <c r="M558" s="215"/>
      <c r="N558" s="215"/>
      <c r="O558" s="215"/>
      <c r="P558" s="237"/>
      <c r="Q558" s="14"/>
      <c r="R558" s="21"/>
      <c r="S558" s="408"/>
      <c r="T558" s="408"/>
      <c r="U558" s="408"/>
      <c r="V558" s="408"/>
      <c r="W558" s="408"/>
      <c r="X558" s="408"/>
      <c r="Y558" s="408"/>
      <c r="Z558" s="408"/>
      <c r="AA558" s="408"/>
      <c r="AB558" s="408"/>
      <c r="AC558" s="408"/>
      <c r="AD558" s="408"/>
      <c r="AE558" s="408"/>
      <c r="AF558" s="408"/>
      <c r="AG558" s="408"/>
      <c r="AH558" s="408"/>
      <c r="AI558" s="408"/>
      <c r="AJ558" s="408"/>
      <c r="AK558" s="486"/>
      <c r="AL558" s="365"/>
    </row>
    <row r="559" spans="2:38" ht="15.75" x14ac:dyDescent="0.25">
      <c r="B559" s="20"/>
      <c r="C559" s="214">
        <v>19</v>
      </c>
      <c r="D559" s="215"/>
      <c r="E559" s="215"/>
      <c r="F559" s="215"/>
      <c r="G559" s="215"/>
      <c r="H559" s="215"/>
      <c r="I559" s="215"/>
      <c r="J559" s="215"/>
      <c r="K559" s="215"/>
      <c r="L559" s="215"/>
      <c r="M559" s="215"/>
      <c r="N559" s="215"/>
      <c r="O559" s="215"/>
      <c r="P559" s="237"/>
      <c r="Q559" s="14"/>
      <c r="R559" s="21"/>
      <c r="S559" s="408"/>
      <c r="T559" s="408"/>
      <c r="U559" s="408"/>
      <c r="V559" s="408"/>
      <c r="W559" s="408"/>
      <c r="X559" s="408"/>
      <c r="Y559" s="408"/>
      <c r="Z559" s="408"/>
      <c r="AA559" s="408"/>
      <c r="AB559" s="408"/>
      <c r="AC559" s="408"/>
      <c r="AD559" s="408"/>
      <c r="AE559" s="408"/>
      <c r="AF559" s="408"/>
      <c r="AG559" s="408"/>
      <c r="AH559" s="408"/>
      <c r="AI559" s="408"/>
      <c r="AJ559" s="408"/>
      <c r="AK559" s="486"/>
      <c r="AL559" s="365"/>
    </row>
    <row r="560" spans="2:38" ht="15.75" x14ac:dyDescent="0.25">
      <c r="B560" s="20"/>
      <c r="C560" s="214">
        <v>20</v>
      </c>
      <c r="D560" s="215"/>
      <c r="E560" s="215"/>
      <c r="F560" s="215"/>
      <c r="G560" s="215"/>
      <c r="H560" s="215"/>
      <c r="I560" s="215"/>
      <c r="J560" s="215"/>
      <c r="K560" s="215"/>
      <c r="L560" s="215"/>
      <c r="M560" s="215"/>
      <c r="N560" s="215"/>
      <c r="O560" s="215"/>
      <c r="P560" s="237"/>
      <c r="Q560" s="14"/>
      <c r="R560" s="21"/>
      <c r="S560" s="408"/>
      <c r="T560" s="408"/>
      <c r="U560" s="408"/>
      <c r="V560" s="408"/>
      <c r="W560" s="408"/>
      <c r="X560" s="408"/>
      <c r="Y560" s="408"/>
      <c r="Z560" s="408"/>
      <c r="AA560" s="408"/>
      <c r="AB560" s="408"/>
      <c r="AC560" s="408"/>
      <c r="AD560" s="408"/>
      <c r="AE560" s="408"/>
      <c r="AF560" s="408"/>
      <c r="AG560" s="408"/>
      <c r="AH560" s="408"/>
      <c r="AI560" s="408"/>
      <c r="AJ560" s="408"/>
      <c r="AK560" s="486"/>
      <c r="AL560" s="365"/>
    </row>
    <row r="561" spans="2:38" ht="15.75" x14ac:dyDescent="0.25">
      <c r="B561" s="20"/>
      <c r="C561" s="216">
        <v>21</v>
      </c>
      <c r="D561" s="217"/>
      <c r="E561" s="217"/>
      <c r="F561" s="217"/>
      <c r="G561" s="217"/>
      <c r="H561" s="217"/>
      <c r="I561" s="217"/>
      <c r="J561" s="217"/>
      <c r="K561" s="217"/>
      <c r="L561" s="217"/>
      <c r="M561" s="217"/>
      <c r="N561" s="217"/>
      <c r="O561" s="217"/>
      <c r="P561" s="237"/>
      <c r="Q561" s="14"/>
      <c r="R561" s="21"/>
      <c r="S561" s="408"/>
      <c r="T561" s="408"/>
      <c r="U561" s="408"/>
      <c r="V561" s="408"/>
      <c r="W561" s="408"/>
      <c r="X561" s="408"/>
      <c r="Y561" s="408"/>
      <c r="Z561" s="408"/>
      <c r="AA561" s="408"/>
      <c r="AB561" s="408"/>
      <c r="AC561" s="408"/>
      <c r="AD561" s="408"/>
      <c r="AE561" s="408"/>
      <c r="AF561" s="408"/>
      <c r="AG561" s="408"/>
      <c r="AH561" s="408"/>
      <c r="AI561" s="408"/>
      <c r="AJ561" s="408"/>
      <c r="AK561" s="486"/>
      <c r="AL561" s="365"/>
    </row>
    <row r="562" spans="2:38" ht="15.75" x14ac:dyDescent="0.25">
      <c r="B562" s="20"/>
      <c r="C562" s="205"/>
      <c r="D562" s="17"/>
      <c r="E562" s="17"/>
      <c r="F562" s="17"/>
      <c r="G562" s="17"/>
      <c r="H562" s="17"/>
      <c r="I562" s="17"/>
      <c r="J562" s="17"/>
      <c r="K562" s="17"/>
      <c r="L562" s="17"/>
      <c r="M562" s="17"/>
      <c r="N562" s="17"/>
      <c r="O562" s="17"/>
      <c r="P562" s="17"/>
      <c r="Q562" s="17"/>
      <c r="R562" s="21"/>
      <c r="S562" s="408"/>
      <c r="T562" s="408"/>
      <c r="U562" s="408"/>
      <c r="V562" s="408"/>
      <c r="W562" s="408"/>
      <c r="X562" s="408"/>
      <c r="Y562" s="408"/>
      <c r="Z562" s="408"/>
      <c r="AA562" s="408"/>
      <c r="AB562" s="408"/>
      <c r="AC562" s="408"/>
      <c r="AD562" s="408"/>
      <c r="AE562" s="408"/>
      <c r="AF562" s="408"/>
      <c r="AG562" s="408"/>
      <c r="AH562" s="408"/>
      <c r="AI562" s="408"/>
      <c r="AJ562" s="408"/>
      <c r="AK562" s="486"/>
      <c r="AL562" s="365"/>
    </row>
    <row r="563" spans="2:38" ht="15.75" x14ac:dyDescent="0.25">
      <c r="B563" s="20"/>
      <c r="C563" s="235" t="s">
        <v>159</v>
      </c>
      <c r="D563" s="17"/>
      <c r="E563" s="17"/>
      <c r="F563" s="17"/>
      <c r="G563" s="17"/>
      <c r="H563" s="17"/>
      <c r="I563" s="17"/>
      <c r="J563" s="17"/>
      <c r="K563" s="17"/>
      <c r="L563" s="17"/>
      <c r="M563" s="17"/>
      <c r="N563" s="17"/>
      <c r="O563" s="17"/>
      <c r="P563" s="17"/>
      <c r="Q563" s="17"/>
      <c r="R563" s="21"/>
      <c r="S563" s="408"/>
      <c r="T563" s="408"/>
      <c r="U563" s="408"/>
      <c r="V563" s="408"/>
      <c r="W563" s="408"/>
      <c r="X563" s="408"/>
      <c r="Y563" s="408"/>
      <c r="Z563" s="408"/>
      <c r="AA563" s="408"/>
      <c r="AB563" s="408"/>
      <c r="AC563" s="408"/>
      <c r="AD563" s="408"/>
      <c r="AE563" s="408"/>
      <c r="AF563" s="408"/>
      <c r="AG563" s="408"/>
      <c r="AH563" s="408"/>
      <c r="AI563" s="408"/>
      <c r="AJ563" s="408"/>
      <c r="AK563" s="365"/>
      <c r="AL563" s="365"/>
    </row>
    <row r="564" spans="2:38" ht="16.5" thickBot="1" x14ac:dyDescent="0.3">
      <c r="B564" s="60"/>
      <c r="C564" s="63"/>
      <c r="D564" s="63"/>
      <c r="E564" s="63"/>
      <c r="F564" s="63"/>
      <c r="G564" s="63"/>
      <c r="H564" s="63"/>
      <c r="I564" s="63"/>
      <c r="J564" s="642"/>
      <c r="K564" s="643"/>
      <c r="L564" s="643"/>
      <c r="M564" s="643"/>
      <c r="N564" s="643"/>
      <c r="O564" s="643"/>
      <c r="P564" s="643"/>
      <c r="Q564" s="643"/>
      <c r="R564" s="64"/>
      <c r="S564" s="408"/>
      <c r="T564" s="408"/>
      <c r="U564" s="408"/>
      <c r="V564" s="408"/>
      <c r="W564" s="408"/>
      <c r="X564" s="408"/>
      <c r="Y564" s="408"/>
      <c r="Z564" s="408"/>
      <c r="AA564" s="408"/>
      <c r="AB564" s="408"/>
      <c r="AC564" s="408"/>
      <c r="AD564" s="408"/>
      <c r="AE564" s="408"/>
      <c r="AF564" s="408"/>
      <c r="AG564" s="408"/>
      <c r="AH564" s="408"/>
      <c r="AI564" s="408"/>
      <c r="AJ564" s="408"/>
      <c r="AK564" s="365"/>
      <c r="AL564" s="365"/>
    </row>
    <row r="565" spans="2:38" ht="15.75" x14ac:dyDescent="0.25">
      <c r="B565" s="20"/>
      <c r="C565" s="17"/>
      <c r="D565" s="17"/>
      <c r="E565" s="17"/>
      <c r="F565" s="17"/>
      <c r="G565" s="17"/>
      <c r="H565" s="17"/>
      <c r="I565" s="17"/>
      <c r="J565" s="315"/>
      <c r="K565" s="314"/>
      <c r="L565" s="314"/>
      <c r="M565" s="314"/>
      <c r="N565" s="314"/>
      <c r="O565" s="314"/>
      <c r="P565" s="372"/>
      <c r="Q565" s="314"/>
      <c r="R565" s="21"/>
      <c r="S565" s="408"/>
      <c r="T565" s="408"/>
      <c r="U565" s="408"/>
      <c r="V565" s="408"/>
      <c r="W565" s="408"/>
      <c r="X565" s="408"/>
      <c r="Y565" s="408"/>
      <c r="Z565" s="408"/>
      <c r="AA565" s="408"/>
      <c r="AB565" s="408"/>
      <c r="AC565" s="408"/>
      <c r="AD565" s="408"/>
      <c r="AE565" s="408"/>
      <c r="AF565" s="408"/>
      <c r="AG565" s="408"/>
      <c r="AH565" s="408"/>
      <c r="AI565" s="408"/>
      <c r="AJ565" s="408"/>
      <c r="AK565" s="365"/>
      <c r="AL565" s="365"/>
    </row>
    <row r="566" spans="2:38" ht="15.75" x14ac:dyDescent="0.25">
      <c r="B566" s="20"/>
      <c r="C566" s="17"/>
      <c r="D566" s="17"/>
      <c r="E566" s="17"/>
      <c r="F566" s="17"/>
      <c r="G566" s="17"/>
      <c r="H566" s="17"/>
      <c r="I566" s="17"/>
      <c r="J566" s="315"/>
      <c r="K566" s="314"/>
      <c r="L566" s="314"/>
      <c r="M566" s="314"/>
      <c r="N566" s="314"/>
      <c r="O566" s="314"/>
      <c r="P566" s="372"/>
      <c r="Q566" s="314"/>
      <c r="R566" s="21"/>
      <c r="S566" s="408"/>
      <c r="T566" s="408"/>
      <c r="U566" s="408"/>
      <c r="V566" s="408"/>
      <c r="W566" s="408"/>
      <c r="X566" s="408"/>
      <c r="Y566" s="408"/>
      <c r="Z566" s="408"/>
      <c r="AA566" s="408"/>
      <c r="AB566" s="408"/>
      <c r="AC566" s="408"/>
      <c r="AD566" s="408"/>
      <c r="AE566" s="408"/>
      <c r="AF566" s="408"/>
      <c r="AG566" s="408"/>
      <c r="AH566" s="408"/>
      <c r="AI566" s="408"/>
      <c r="AJ566" s="408"/>
      <c r="AK566" s="365"/>
      <c r="AL566" s="365"/>
    </row>
    <row r="567" spans="2:38" ht="15.75" x14ac:dyDescent="0.25">
      <c r="B567" s="20"/>
      <c r="C567" s="17"/>
      <c r="D567" s="17"/>
      <c r="E567" s="17"/>
      <c r="F567" s="17"/>
      <c r="G567" s="17"/>
      <c r="H567" s="17"/>
      <c r="I567" s="17"/>
      <c r="J567" s="315"/>
      <c r="K567" s="314"/>
      <c r="L567" s="314"/>
      <c r="M567" s="314"/>
      <c r="N567" s="314"/>
      <c r="O567" s="314"/>
      <c r="P567" s="372"/>
      <c r="Q567" s="314"/>
      <c r="R567" s="21"/>
      <c r="S567" s="408"/>
      <c r="T567" s="408"/>
      <c r="U567" s="408"/>
      <c r="V567" s="408"/>
      <c r="W567" s="408"/>
      <c r="X567" s="408"/>
      <c r="Y567" s="408"/>
      <c r="Z567" s="408"/>
      <c r="AA567" s="408"/>
      <c r="AB567" s="408"/>
      <c r="AC567" s="408"/>
      <c r="AD567" s="408"/>
      <c r="AE567" s="408"/>
      <c r="AF567" s="408"/>
      <c r="AG567" s="408"/>
      <c r="AH567" s="408"/>
      <c r="AI567" s="408"/>
      <c r="AJ567" s="408"/>
      <c r="AK567" s="365"/>
      <c r="AL567" s="365"/>
    </row>
    <row r="568" spans="2:38" ht="15.75" x14ac:dyDescent="0.25">
      <c r="B568" s="20"/>
      <c r="C568" s="17"/>
      <c r="D568" s="17"/>
      <c r="E568" s="17"/>
      <c r="F568" s="17"/>
      <c r="G568" s="17"/>
      <c r="H568" s="17"/>
      <c r="I568" s="17"/>
      <c r="J568" s="315"/>
      <c r="K568" s="314"/>
      <c r="L568" s="314"/>
      <c r="M568" s="314"/>
      <c r="N568" s="314"/>
      <c r="O568" s="314"/>
      <c r="P568" s="372"/>
      <c r="Q568" s="314"/>
      <c r="R568" s="21"/>
      <c r="S568" s="408"/>
      <c r="T568" s="408"/>
      <c r="U568" s="408"/>
      <c r="V568" s="408"/>
      <c r="W568" s="408"/>
      <c r="X568" s="408"/>
      <c r="Y568" s="408"/>
      <c r="Z568" s="408"/>
      <c r="AA568" s="408"/>
      <c r="AB568" s="408"/>
      <c r="AC568" s="408"/>
      <c r="AD568" s="408"/>
      <c r="AE568" s="408"/>
      <c r="AF568" s="408"/>
      <c r="AG568" s="408"/>
      <c r="AH568" s="408"/>
      <c r="AI568" s="408"/>
      <c r="AJ568" s="408"/>
      <c r="AK568" s="365"/>
      <c r="AL568" s="365"/>
    </row>
    <row r="569" spans="2:38" ht="15.75" x14ac:dyDescent="0.25">
      <c r="B569" s="20"/>
      <c r="C569" s="17"/>
      <c r="D569" s="17"/>
      <c r="E569" s="17"/>
      <c r="F569" s="17"/>
      <c r="G569" s="17"/>
      <c r="H569" s="17"/>
      <c r="I569" s="17"/>
      <c r="J569" s="315"/>
      <c r="K569" s="314"/>
      <c r="L569" s="314"/>
      <c r="M569" s="314"/>
      <c r="N569" s="314"/>
      <c r="O569" s="314"/>
      <c r="P569" s="372"/>
      <c r="Q569" s="314"/>
      <c r="R569" s="21"/>
      <c r="S569" s="408"/>
      <c r="T569" s="408"/>
      <c r="U569" s="408"/>
      <c r="V569" s="408"/>
      <c r="W569" s="408"/>
      <c r="X569" s="408"/>
      <c r="Y569" s="408"/>
      <c r="Z569" s="408"/>
      <c r="AA569" s="408"/>
      <c r="AB569" s="408"/>
      <c r="AC569" s="408"/>
      <c r="AD569" s="408"/>
      <c r="AE569" s="408"/>
      <c r="AF569" s="408"/>
      <c r="AG569" s="408"/>
      <c r="AH569" s="408"/>
      <c r="AI569" s="408"/>
      <c r="AJ569" s="408"/>
      <c r="AK569" s="365"/>
      <c r="AL569" s="365"/>
    </row>
    <row r="570" spans="2:38" ht="15.75" x14ac:dyDescent="0.25">
      <c r="B570" s="20"/>
      <c r="C570" s="17"/>
      <c r="D570" s="17"/>
      <c r="E570" s="17"/>
      <c r="F570" s="17"/>
      <c r="G570" s="17"/>
      <c r="H570" s="17"/>
      <c r="I570" s="17"/>
      <c r="J570" s="315"/>
      <c r="K570" s="314"/>
      <c r="L570" s="314"/>
      <c r="M570" s="314"/>
      <c r="N570" s="314"/>
      <c r="O570" s="314"/>
      <c r="P570" s="372"/>
      <c r="Q570" s="314"/>
      <c r="R570" s="21"/>
      <c r="S570" s="408"/>
      <c r="T570" s="408"/>
      <c r="U570" s="408"/>
      <c r="V570" s="408"/>
      <c r="W570" s="408"/>
      <c r="X570" s="408"/>
      <c r="Y570" s="408"/>
      <c r="Z570" s="408"/>
      <c r="AA570" s="408"/>
      <c r="AB570" s="408"/>
      <c r="AC570" s="408"/>
      <c r="AD570" s="408"/>
      <c r="AE570" s="408"/>
      <c r="AF570" s="408"/>
      <c r="AG570" s="408"/>
      <c r="AH570" s="408"/>
      <c r="AI570" s="408"/>
      <c r="AJ570" s="408"/>
      <c r="AK570" s="365"/>
      <c r="AL570" s="365"/>
    </row>
    <row r="571" spans="2:38" ht="15.75" x14ac:dyDescent="0.25">
      <c r="B571" s="20"/>
      <c r="C571" s="17"/>
      <c r="D571" s="17"/>
      <c r="E571" s="17"/>
      <c r="F571" s="17"/>
      <c r="G571" s="17"/>
      <c r="H571" s="17"/>
      <c r="I571" s="17"/>
      <c r="J571" s="315"/>
      <c r="K571" s="314"/>
      <c r="L571" s="314"/>
      <c r="M571" s="314"/>
      <c r="N571" s="314"/>
      <c r="O571" s="314"/>
      <c r="P571" s="372"/>
      <c r="Q571" s="314"/>
      <c r="R571" s="21"/>
      <c r="S571" s="408"/>
      <c r="T571" s="408"/>
      <c r="U571" s="408"/>
      <c r="V571" s="408"/>
      <c r="W571" s="408"/>
      <c r="X571" s="408"/>
      <c r="Y571" s="408"/>
      <c r="Z571" s="408"/>
      <c r="AA571" s="408"/>
      <c r="AB571" s="408"/>
      <c r="AC571" s="408"/>
      <c r="AD571" s="408"/>
      <c r="AE571" s="408"/>
      <c r="AF571" s="408"/>
      <c r="AG571" s="408"/>
      <c r="AH571" s="408"/>
      <c r="AI571" s="408"/>
      <c r="AJ571" s="408"/>
      <c r="AK571" s="365"/>
      <c r="AL571" s="365"/>
    </row>
    <row r="572" spans="2:38" ht="15.75" x14ac:dyDescent="0.25">
      <c r="B572" s="20"/>
      <c r="C572" s="17"/>
      <c r="D572" s="17"/>
      <c r="E572" s="17"/>
      <c r="F572" s="17"/>
      <c r="G572" s="17"/>
      <c r="H572" s="17"/>
      <c r="I572" s="17"/>
      <c r="J572" s="315"/>
      <c r="K572" s="314"/>
      <c r="L572" s="314"/>
      <c r="M572" s="314"/>
      <c r="N572" s="314"/>
      <c r="O572" s="314"/>
      <c r="P572" s="372"/>
      <c r="Q572" s="314"/>
      <c r="R572" s="21"/>
      <c r="S572" s="408"/>
      <c r="T572" s="408"/>
      <c r="U572" s="408"/>
      <c r="V572" s="408"/>
      <c r="W572" s="408"/>
      <c r="X572" s="408"/>
      <c r="Y572" s="408"/>
      <c r="Z572" s="408"/>
      <c r="AA572" s="408"/>
      <c r="AB572" s="408"/>
      <c r="AC572" s="408"/>
      <c r="AD572" s="408"/>
      <c r="AE572" s="408"/>
      <c r="AF572" s="408"/>
      <c r="AG572" s="408"/>
      <c r="AH572" s="408"/>
      <c r="AI572" s="408"/>
      <c r="AJ572" s="408"/>
      <c r="AK572" s="365"/>
      <c r="AL572" s="365"/>
    </row>
    <row r="573" spans="2:38" ht="15.75" x14ac:dyDescent="0.25">
      <c r="B573" s="20"/>
      <c r="C573" s="17"/>
      <c r="D573" s="17"/>
      <c r="E573" s="17"/>
      <c r="F573" s="17"/>
      <c r="G573" s="17"/>
      <c r="H573" s="17"/>
      <c r="I573" s="17"/>
      <c r="J573" s="315"/>
      <c r="K573" s="314"/>
      <c r="L573" s="314"/>
      <c r="M573" s="314"/>
      <c r="N573" s="314"/>
      <c r="O573" s="314"/>
      <c r="P573" s="372"/>
      <c r="Q573" s="314"/>
      <c r="R573" s="21"/>
      <c r="S573" s="408"/>
      <c r="T573" s="408"/>
      <c r="U573" s="408"/>
      <c r="V573" s="408"/>
      <c r="W573" s="408"/>
      <c r="X573" s="408"/>
      <c r="Y573" s="408"/>
      <c r="Z573" s="408"/>
      <c r="AA573" s="408"/>
      <c r="AB573" s="408"/>
      <c r="AC573" s="408"/>
      <c r="AD573" s="408"/>
      <c r="AE573" s="408"/>
      <c r="AF573" s="408"/>
      <c r="AG573" s="408"/>
      <c r="AH573" s="408"/>
      <c r="AI573" s="408"/>
      <c r="AJ573" s="408"/>
      <c r="AK573" s="365"/>
      <c r="AL573" s="365"/>
    </row>
    <row r="574" spans="2:38" ht="15.75" x14ac:dyDescent="0.25">
      <c r="B574" s="20"/>
      <c r="C574" s="17"/>
      <c r="D574" s="17"/>
      <c r="E574" s="17"/>
      <c r="F574" s="17"/>
      <c r="G574" s="17"/>
      <c r="H574" s="17"/>
      <c r="I574" s="17"/>
      <c r="J574" s="315"/>
      <c r="K574" s="314"/>
      <c r="L574" s="314"/>
      <c r="M574" s="314"/>
      <c r="N574" s="314"/>
      <c r="O574" s="314"/>
      <c r="P574" s="372"/>
      <c r="Q574" s="314"/>
      <c r="R574" s="21"/>
      <c r="S574" s="408"/>
      <c r="T574" s="408"/>
      <c r="U574" s="408"/>
      <c r="V574" s="408"/>
      <c r="W574" s="408"/>
      <c r="X574" s="408"/>
      <c r="Y574" s="408"/>
      <c r="Z574" s="408"/>
      <c r="AA574" s="408"/>
      <c r="AB574" s="408"/>
      <c r="AC574" s="408"/>
      <c r="AD574" s="408"/>
      <c r="AE574" s="408"/>
      <c r="AF574" s="408"/>
      <c r="AG574" s="408"/>
      <c r="AH574" s="408"/>
      <c r="AI574" s="408"/>
      <c r="AJ574" s="408"/>
      <c r="AK574" s="365"/>
      <c r="AL574" s="365"/>
    </row>
    <row r="575" spans="2:38" ht="15.75" x14ac:dyDescent="0.25">
      <c r="B575" s="20"/>
      <c r="C575" s="17"/>
      <c r="D575" s="17"/>
      <c r="E575" s="17"/>
      <c r="F575" s="17"/>
      <c r="G575" s="17"/>
      <c r="H575" s="17"/>
      <c r="I575" s="17"/>
      <c r="J575" s="315"/>
      <c r="K575" s="314"/>
      <c r="L575" s="314"/>
      <c r="M575" s="314"/>
      <c r="N575" s="314"/>
      <c r="O575" s="314"/>
      <c r="P575" s="372"/>
      <c r="Q575" s="314"/>
      <c r="R575" s="21"/>
      <c r="S575" s="408"/>
      <c r="T575" s="408"/>
      <c r="U575" s="408"/>
      <c r="V575" s="408"/>
      <c r="W575" s="408"/>
      <c r="X575" s="408"/>
      <c r="Y575" s="408"/>
      <c r="Z575" s="408"/>
      <c r="AA575" s="408"/>
      <c r="AB575" s="408"/>
      <c r="AC575" s="408"/>
      <c r="AD575" s="408"/>
      <c r="AE575" s="408"/>
      <c r="AF575" s="408"/>
      <c r="AG575" s="408"/>
      <c r="AH575" s="408"/>
      <c r="AI575" s="408"/>
      <c r="AJ575" s="408"/>
      <c r="AK575" s="365"/>
      <c r="AL575" s="365"/>
    </row>
    <row r="576" spans="2:38" ht="16.5" thickBot="1" x14ac:dyDescent="0.3">
      <c r="B576" s="60"/>
      <c r="C576" s="63"/>
      <c r="D576" s="63"/>
      <c r="E576" s="63"/>
      <c r="F576" s="63"/>
      <c r="G576" s="63"/>
      <c r="H576" s="63"/>
      <c r="I576" s="63"/>
      <c r="J576" s="316"/>
      <c r="K576" s="317"/>
      <c r="L576" s="317"/>
      <c r="M576" s="317"/>
      <c r="N576" s="317"/>
      <c r="O576" s="317"/>
      <c r="P576" s="377"/>
      <c r="Q576" s="317"/>
      <c r="R576" s="64"/>
      <c r="S576" s="408"/>
      <c r="T576" s="408"/>
      <c r="U576" s="408"/>
      <c r="V576" s="408"/>
      <c r="W576" s="408"/>
      <c r="X576" s="408"/>
      <c r="Y576" s="408"/>
      <c r="Z576" s="408"/>
      <c r="AA576" s="408"/>
      <c r="AB576" s="408"/>
      <c r="AC576" s="408"/>
      <c r="AD576" s="408"/>
      <c r="AE576" s="408"/>
      <c r="AF576" s="408"/>
      <c r="AG576" s="408"/>
      <c r="AH576" s="408"/>
      <c r="AI576" s="408"/>
      <c r="AJ576" s="408"/>
      <c r="AK576" s="365"/>
      <c r="AL576" s="365"/>
    </row>
    <row r="577" spans="2:38" x14ac:dyDescent="0.25">
      <c r="S577" s="365"/>
      <c r="T577" s="365"/>
      <c r="U577" s="365"/>
      <c r="V577" s="365"/>
      <c r="W577" s="365"/>
      <c r="X577" s="365"/>
      <c r="Y577" s="365"/>
      <c r="Z577" s="365"/>
      <c r="AA577" s="365"/>
      <c r="AB577" s="365"/>
      <c r="AC577" s="365"/>
      <c r="AD577" s="365"/>
      <c r="AE577" s="365"/>
      <c r="AF577" s="365"/>
      <c r="AG577" s="365"/>
      <c r="AH577" s="365"/>
      <c r="AI577" s="365"/>
      <c r="AJ577" s="365"/>
      <c r="AK577" s="365"/>
      <c r="AL577" s="365"/>
    </row>
    <row r="578" spans="2:38" ht="15.75" thickBot="1" x14ac:dyDescent="0.3">
      <c r="S578" s="365"/>
      <c r="T578" s="365"/>
      <c r="U578" s="365"/>
      <c r="V578" s="365"/>
      <c r="W578" s="365"/>
      <c r="X578" s="365"/>
      <c r="Y578" s="365"/>
      <c r="Z578" s="365"/>
      <c r="AA578" s="365"/>
      <c r="AB578" s="365"/>
      <c r="AC578" s="365"/>
      <c r="AD578" s="365"/>
      <c r="AE578" s="365"/>
      <c r="AF578" s="365"/>
      <c r="AG578" s="365"/>
      <c r="AH578" s="365"/>
      <c r="AI578" s="365"/>
      <c r="AJ578" s="365"/>
      <c r="AK578" s="365"/>
      <c r="AL578" s="365"/>
    </row>
    <row r="579" spans="2:38" x14ac:dyDescent="0.25">
      <c r="B579" s="40" t="str">
        <f>"Version " &amp; Version</f>
        <v>Version FINAL 03/31/2017</v>
      </c>
      <c r="C579" s="204"/>
      <c r="D579" s="204"/>
      <c r="E579" s="204"/>
      <c r="F579" s="204"/>
      <c r="G579" s="204"/>
      <c r="H579" s="204"/>
      <c r="I579" s="204"/>
      <c r="J579" s="3"/>
      <c r="K579" s="3"/>
      <c r="L579" s="3"/>
      <c r="M579" s="3"/>
      <c r="N579" s="3"/>
      <c r="O579" s="3"/>
      <c r="P579" s="3"/>
      <c r="Q579" s="3"/>
      <c r="R579" s="34"/>
      <c r="S579" s="411"/>
      <c r="T579" s="411"/>
      <c r="U579" s="411"/>
      <c r="V579" s="411"/>
      <c r="W579" s="411"/>
      <c r="X579" s="411"/>
      <c r="Y579" s="411"/>
      <c r="Z579" s="411"/>
      <c r="AA579" s="411"/>
      <c r="AB579" s="411"/>
      <c r="AC579" s="411"/>
      <c r="AD579" s="411"/>
      <c r="AE579" s="411"/>
      <c r="AF579" s="411"/>
      <c r="AG579" s="411"/>
      <c r="AH579" s="411"/>
      <c r="AI579" s="411"/>
      <c r="AJ579" s="411"/>
      <c r="AK579" s="365"/>
      <c r="AL579" s="365"/>
    </row>
    <row r="580" spans="2:38" ht="15.75" x14ac:dyDescent="0.25">
      <c r="B580" s="487" t="s">
        <v>160</v>
      </c>
      <c r="C580" s="488"/>
      <c r="D580" s="488"/>
      <c r="E580" s="488"/>
      <c r="F580" s="488"/>
      <c r="G580" s="488"/>
      <c r="H580" s="488"/>
      <c r="I580" s="488"/>
      <c r="J580" s="488"/>
      <c r="K580" s="488"/>
      <c r="L580" s="488"/>
      <c r="M580" s="488"/>
      <c r="N580" s="488"/>
      <c r="O580" s="488"/>
      <c r="P580" s="488"/>
      <c r="Q580" s="488"/>
      <c r="R580" s="489"/>
      <c r="S580" s="409"/>
      <c r="T580" s="409"/>
      <c r="U580" s="409"/>
      <c r="V580" s="409"/>
      <c r="W580" s="409"/>
      <c r="X580" s="409"/>
      <c r="Y580" s="409"/>
      <c r="Z580" s="409"/>
      <c r="AA580" s="409"/>
      <c r="AB580" s="409"/>
      <c r="AC580" s="409"/>
      <c r="AD580" s="409"/>
      <c r="AE580" s="409"/>
      <c r="AF580" s="409"/>
      <c r="AG580" s="409"/>
      <c r="AH580" s="409"/>
      <c r="AI580" s="409"/>
      <c r="AJ580" s="409"/>
      <c r="AK580" s="365"/>
      <c r="AL580" s="365"/>
    </row>
    <row r="581" spans="2:38" ht="15.75" x14ac:dyDescent="0.25">
      <c r="B581" s="487" t="s">
        <v>161</v>
      </c>
      <c r="C581" s="488"/>
      <c r="D581" s="488"/>
      <c r="E581" s="488"/>
      <c r="F581" s="488"/>
      <c r="G581" s="488"/>
      <c r="H581" s="488"/>
      <c r="I581" s="488"/>
      <c r="J581" s="488"/>
      <c r="K581" s="488"/>
      <c r="L581" s="488"/>
      <c r="M581" s="488"/>
      <c r="N581" s="488"/>
      <c r="O581" s="488"/>
      <c r="P581" s="488"/>
      <c r="Q581" s="488"/>
      <c r="R581" s="489"/>
      <c r="S581" s="409"/>
      <c r="T581" s="409"/>
      <c r="U581" s="409"/>
      <c r="V581" s="409"/>
      <c r="W581" s="409"/>
      <c r="X581" s="409"/>
      <c r="Y581" s="409"/>
      <c r="Z581" s="409"/>
      <c r="AA581" s="409"/>
      <c r="AB581" s="409"/>
      <c r="AC581" s="409"/>
      <c r="AD581" s="409"/>
      <c r="AE581" s="409"/>
      <c r="AF581" s="409"/>
      <c r="AG581" s="409"/>
      <c r="AH581" s="409"/>
      <c r="AI581" s="409"/>
      <c r="AJ581" s="409"/>
      <c r="AK581" s="365"/>
      <c r="AL581" s="365"/>
    </row>
    <row r="582" spans="2:38" ht="15.75" x14ac:dyDescent="0.25">
      <c r="B582" s="311"/>
      <c r="C582" s="312"/>
      <c r="D582" s="312"/>
      <c r="E582" s="312"/>
      <c r="F582" s="312"/>
      <c r="G582" s="312"/>
      <c r="H582" s="312"/>
      <c r="I582" s="312"/>
      <c r="J582" s="49"/>
      <c r="K582" s="312"/>
      <c r="L582" s="312"/>
      <c r="M582" s="312"/>
      <c r="N582" s="312"/>
      <c r="O582" s="312"/>
      <c r="P582" s="368"/>
      <c r="Q582" s="312"/>
      <c r="R582" s="313"/>
      <c r="S582" s="409"/>
      <c r="T582" s="409"/>
      <c r="U582" s="409"/>
      <c r="V582" s="409"/>
      <c r="W582" s="409"/>
      <c r="X582" s="409"/>
      <c r="Y582" s="409"/>
      <c r="Z582" s="409"/>
      <c r="AA582" s="409"/>
      <c r="AB582" s="409"/>
      <c r="AC582" s="409"/>
      <c r="AD582" s="409"/>
      <c r="AE582" s="409"/>
      <c r="AF582" s="409"/>
      <c r="AG582" s="409"/>
      <c r="AH582" s="409"/>
      <c r="AI582" s="409"/>
      <c r="AJ582" s="409"/>
      <c r="AK582" s="365"/>
      <c r="AL582" s="365"/>
    </row>
    <row r="583" spans="2:38" ht="15.75" x14ac:dyDescent="0.25">
      <c r="B583" s="487" t="s">
        <v>206</v>
      </c>
      <c r="C583" s="488"/>
      <c r="D583" s="488"/>
      <c r="E583" s="488"/>
      <c r="F583" s="488"/>
      <c r="G583" s="488"/>
      <c r="H583" s="488"/>
      <c r="I583" s="488"/>
      <c r="J583" s="488"/>
      <c r="K583" s="488"/>
      <c r="L583" s="488"/>
      <c r="M583" s="488"/>
      <c r="N583" s="488"/>
      <c r="O583" s="488"/>
      <c r="P583" s="488"/>
      <c r="Q583" s="488"/>
      <c r="R583" s="489"/>
      <c r="S583" s="409"/>
      <c r="T583" s="409"/>
      <c r="U583" s="409"/>
      <c r="V583" s="409"/>
      <c r="W583" s="409"/>
      <c r="X583" s="409"/>
      <c r="Y583" s="409"/>
      <c r="Z583" s="409"/>
      <c r="AA583" s="409"/>
      <c r="AB583" s="409"/>
      <c r="AC583" s="409"/>
      <c r="AD583" s="409"/>
      <c r="AE583" s="409"/>
      <c r="AF583" s="409"/>
      <c r="AG583" s="409"/>
      <c r="AH583" s="409"/>
      <c r="AI583" s="409"/>
      <c r="AJ583" s="409"/>
      <c r="AK583" s="365"/>
      <c r="AL583" s="365"/>
    </row>
    <row r="584" spans="2:38" ht="15.75" x14ac:dyDescent="0.25">
      <c r="B584" s="20"/>
      <c r="C584" s="14"/>
      <c r="D584" s="14"/>
      <c r="E584" s="14"/>
      <c r="F584" s="14"/>
      <c r="G584" s="14"/>
      <c r="H584" s="14"/>
      <c r="I584" s="14"/>
      <c r="J584" s="14"/>
      <c r="K584" s="14"/>
      <c r="L584" s="14"/>
      <c r="M584" s="14"/>
      <c r="N584" s="14"/>
      <c r="O584" s="14"/>
      <c r="P584" s="14"/>
      <c r="Q584" s="14"/>
      <c r="R584" s="21"/>
      <c r="S584" s="408"/>
      <c r="T584" s="408"/>
      <c r="U584" s="408"/>
      <c r="V584" s="408"/>
      <c r="W584" s="408"/>
      <c r="X584" s="408"/>
      <c r="Y584" s="408"/>
      <c r="Z584" s="408"/>
      <c r="AA584" s="408"/>
      <c r="AB584" s="408"/>
      <c r="AC584" s="408"/>
      <c r="AD584" s="408"/>
      <c r="AE584" s="408"/>
      <c r="AF584" s="408"/>
      <c r="AG584" s="408"/>
      <c r="AH584" s="408"/>
      <c r="AI584" s="408"/>
      <c r="AJ584" s="408"/>
      <c r="AK584" s="365"/>
      <c r="AL584" s="365"/>
    </row>
    <row r="585" spans="2:38" ht="15.75" x14ac:dyDescent="0.25">
      <c r="B585" s="20"/>
      <c r="C585" s="188"/>
      <c r="D585" s="218" t="s">
        <v>117</v>
      </c>
      <c r="E585" s="218" t="s">
        <v>118</v>
      </c>
      <c r="F585" s="218" t="s">
        <v>119</v>
      </c>
      <c r="G585" s="218" t="s">
        <v>120</v>
      </c>
      <c r="H585" s="218" t="s">
        <v>30</v>
      </c>
      <c r="I585" s="218" t="s">
        <v>121</v>
      </c>
      <c r="J585" s="218" t="s">
        <v>122</v>
      </c>
      <c r="K585" s="218" t="s">
        <v>123</v>
      </c>
      <c r="L585" s="218" t="s">
        <v>124</v>
      </c>
      <c r="M585" s="218" t="s">
        <v>125</v>
      </c>
      <c r="N585" s="218" t="s">
        <v>126</v>
      </c>
      <c r="O585" s="218" t="s">
        <v>127</v>
      </c>
      <c r="P585" s="331"/>
      <c r="Q585" s="14"/>
      <c r="R585" s="21"/>
      <c r="S585" s="408"/>
      <c r="T585" s="408"/>
      <c r="U585" s="408"/>
      <c r="V585" s="408"/>
      <c r="W585" s="408"/>
      <c r="X585" s="408"/>
      <c r="Y585" s="408"/>
      <c r="Z585" s="408"/>
      <c r="AA585" s="408"/>
      <c r="AB585" s="408"/>
      <c r="AC585" s="408"/>
      <c r="AD585" s="408"/>
      <c r="AE585" s="408"/>
      <c r="AF585" s="408"/>
      <c r="AG585" s="408"/>
      <c r="AH585" s="408"/>
      <c r="AI585" s="408"/>
      <c r="AJ585" s="408"/>
      <c r="AK585" s="365"/>
      <c r="AL585" s="365"/>
    </row>
    <row r="586" spans="2:38" ht="15.75" x14ac:dyDescent="0.25">
      <c r="B586" s="20"/>
      <c r="C586" s="236"/>
      <c r="D586" s="237"/>
      <c r="E586" s="237"/>
      <c r="F586" s="237"/>
      <c r="G586" s="237"/>
      <c r="H586" s="237"/>
      <c r="I586" s="237"/>
      <c r="J586" s="237"/>
      <c r="K586" s="237"/>
      <c r="L586" s="237"/>
      <c r="M586" s="237"/>
      <c r="N586" s="237"/>
      <c r="O586" s="237"/>
      <c r="P586" s="237"/>
      <c r="Q586" s="14"/>
      <c r="R586" s="21"/>
      <c r="S586" s="408"/>
      <c r="T586" s="408"/>
      <c r="U586" s="408"/>
      <c r="V586" s="408"/>
      <c r="W586" s="408"/>
      <c r="X586" s="408"/>
      <c r="Y586" s="408"/>
      <c r="Z586" s="408"/>
      <c r="AA586" s="408"/>
      <c r="AB586" s="408"/>
      <c r="AC586" s="408"/>
      <c r="AD586" s="408"/>
      <c r="AE586" s="408"/>
      <c r="AF586" s="408"/>
      <c r="AG586" s="408"/>
      <c r="AH586" s="408"/>
      <c r="AI586" s="408"/>
      <c r="AJ586" s="408"/>
      <c r="AK586" s="365"/>
      <c r="AL586" s="365"/>
    </row>
    <row r="587" spans="2:38" ht="15.75" x14ac:dyDescent="0.25">
      <c r="B587" s="20"/>
      <c r="C587" s="283" t="s">
        <v>162</v>
      </c>
      <c r="D587" s="237"/>
      <c r="E587" s="237"/>
      <c r="F587" s="237"/>
      <c r="G587" s="237"/>
      <c r="H587" s="237"/>
      <c r="I587" s="237"/>
      <c r="J587" s="237"/>
      <c r="K587" s="237"/>
      <c r="L587" s="237"/>
      <c r="M587" s="237"/>
      <c r="N587" s="237"/>
      <c r="O587" s="237"/>
      <c r="P587" s="237"/>
      <c r="Q587" s="14"/>
      <c r="R587" s="21"/>
      <c r="S587" s="408"/>
      <c r="T587" s="408"/>
      <c r="U587" s="408"/>
      <c r="V587" s="408"/>
      <c r="W587" s="408"/>
      <c r="X587" s="408"/>
      <c r="Y587" s="408"/>
      <c r="Z587" s="408"/>
      <c r="AA587" s="408"/>
      <c r="AB587" s="408"/>
      <c r="AC587" s="408"/>
      <c r="AD587" s="408"/>
      <c r="AE587" s="408"/>
      <c r="AF587" s="408"/>
      <c r="AG587" s="408"/>
      <c r="AH587" s="408"/>
      <c r="AI587" s="408"/>
      <c r="AJ587" s="408"/>
      <c r="AK587" s="365"/>
      <c r="AL587" s="365"/>
    </row>
    <row r="588" spans="2:38" ht="15.75" x14ac:dyDescent="0.25">
      <c r="B588" s="20"/>
      <c r="C588" s="236"/>
      <c r="D588" s="238">
        <f>D592-D590</f>
        <v>22.14</v>
      </c>
      <c r="E588" s="238">
        <f t="shared" ref="E588:O588" si="266">E592-E590</f>
        <v>20.18</v>
      </c>
      <c r="F588" s="238">
        <f t="shared" si="266"/>
        <v>22.14</v>
      </c>
      <c r="G588" s="238">
        <f t="shared" si="266"/>
        <v>21.43</v>
      </c>
      <c r="H588" s="238">
        <f t="shared" si="266"/>
        <v>22.14</v>
      </c>
      <c r="I588" s="238">
        <f t="shared" si="266"/>
        <v>21.43</v>
      </c>
      <c r="J588" s="238">
        <f t="shared" si="266"/>
        <v>22.14</v>
      </c>
      <c r="K588" s="238">
        <f t="shared" si="266"/>
        <v>22.14</v>
      </c>
      <c r="L588" s="238">
        <f t="shared" si="266"/>
        <v>21.43</v>
      </c>
      <c r="M588" s="238">
        <f t="shared" si="266"/>
        <v>22.14</v>
      </c>
      <c r="N588" s="238">
        <f t="shared" si="266"/>
        <v>21.43</v>
      </c>
      <c r="O588" s="238">
        <f t="shared" si="266"/>
        <v>22.14</v>
      </c>
      <c r="P588" s="238"/>
      <c r="Q588" s="14"/>
      <c r="R588" s="21"/>
      <c r="S588" s="408"/>
      <c r="T588" s="408"/>
      <c r="U588" s="408"/>
      <c r="V588" s="408"/>
      <c r="W588" s="408"/>
      <c r="X588" s="408"/>
      <c r="Y588" s="408"/>
      <c r="Z588" s="408"/>
      <c r="AA588" s="408"/>
      <c r="AB588" s="408"/>
      <c r="AC588" s="408"/>
      <c r="AD588" s="408"/>
      <c r="AE588" s="408"/>
      <c r="AF588" s="408"/>
      <c r="AG588" s="408"/>
      <c r="AH588" s="408"/>
      <c r="AI588" s="408"/>
      <c r="AJ588" s="408"/>
      <c r="AK588" s="365"/>
      <c r="AL588" s="365"/>
    </row>
    <row r="589" spans="2:38" ht="15.75" x14ac:dyDescent="0.25">
      <c r="B589" s="20"/>
      <c r="C589" s="283" t="s">
        <v>163</v>
      </c>
      <c r="D589"/>
      <c r="E589"/>
      <c r="F589"/>
      <c r="G589" s="284"/>
      <c r="H589" s="237"/>
      <c r="I589" s="237"/>
      <c r="J589" s="237"/>
      <c r="K589" s="237"/>
      <c r="L589" s="237"/>
      <c r="M589" s="237"/>
      <c r="N589" s="237"/>
      <c r="O589" s="237"/>
      <c r="P589" s="237"/>
      <c r="Q589" s="14"/>
      <c r="R589" s="21"/>
      <c r="S589" s="408"/>
      <c r="T589" s="408"/>
      <c r="U589" s="408"/>
      <c r="V589" s="408"/>
      <c r="W589" s="408"/>
      <c r="X589" s="408"/>
      <c r="Y589" s="408"/>
      <c r="Z589" s="408"/>
      <c r="AA589" s="408"/>
      <c r="AB589" s="408"/>
      <c r="AC589" s="408"/>
      <c r="AD589" s="408"/>
      <c r="AE589" s="408"/>
      <c r="AF589" s="408"/>
      <c r="AG589" s="408"/>
      <c r="AH589" s="408"/>
      <c r="AI589" s="408"/>
      <c r="AJ589" s="408"/>
      <c r="AK589" s="365"/>
      <c r="AL589" s="365"/>
    </row>
    <row r="590" spans="2:38" ht="15.75" x14ac:dyDescent="0.25">
      <c r="B590" s="20"/>
      <c r="C590" s="236"/>
      <c r="D590" s="238">
        <f>ROUND(2/7*D592,2)</f>
        <v>8.86</v>
      </c>
      <c r="E590" s="238">
        <f t="shared" ref="E590:O590" si="267">ROUND(2/7*E592,2)</f>
        <v>8.07</v>
      </c>
      <c r="F590" s="238">
        <f t="shared" si="267"/>
        <v>8.86</v>
      </c>
      <c r="G590" s="238">
        <f t="shared" si="267"/>
        <v>8.57</v>
      </c>
      <c r="H590" s="238">
        <f t="shared" si="267"/>
        <v>8.86</v>
      </c>
      <c r="I590" s="238">
        <f t="shared" si="267"/>
        <v>8.57</v>
      </c>
      <c r="J590" s="238">
        <f t="shared" si="267"/>
        <v>8.86</v>
      </c>
      <c r="K590" s="238">
        <f t="shared" si="267"/>
        <v>8.86</v>
      </c>
      <c r="L590" s="238">
        <f t="shared" si="267"/>
        <v>8.57</v>
      </c>
      <c r="M590" s="238">
        <f t="shared" si="267"/>
        <v>8.86</v>
      </c>
      <c r="N590" s="238">
        <f t="shared" si="267"/>
        <v>8.57</v>
      </c>
      <c r="O590" s="238">
        <f t="shared" si="267"/>
        <v>8.86</v>
      </c>
      <c r="P590" s="238"/>
      <c r="Q590" s="14"/>
      <c r="R590" s="21"/>
      <c r="S590" s="408"/>
      <c r="T590" s="408"/>
      <c r="U590" s="408"/>
      <c r="V590" s="408"/>
      <c r="W590" s="408"/>
      <c r="X590" s="408"/>
      <c r="Y590" s="408"/>
      <c r="Z590" s="408"/>
      <c r="AA590" s="408"/>
      <c r="AB590" s="408"/>
      <c r="AC590" s="408"/>
      <c r="AD590" s="408"/>
      <c r="AE590" s="408"/>
      <c r="AF590" s="408"/>
      <c r="AG590" s="408"/>
      <c r="AH590" s="408"/>
      <c r="AI590" s="408"/>
      <c r="AJ590" s="408"/>
      <c r="AK590" s="365"/>
      <c r="AL590" s="365"/>
    </row>
    <row r="591" spans="2:38" ht="15.75" x14ac:dyDescent="0.25">
      <c r="B591" s="20"/>
      <c r="C591" s="283" t="s">
        <v>164</v>
      </c>
      <c r="D591" s="237"/>
      <c r="E591" s="237"/>
      <c r="F591" s="237"/>
      <c r="G591" s="237"/>
      <c r="H591" s="237"/>
      <c r="I591" s="237"/>
      <c r="J591" s="237"/>
      <c r="K591" s="237"/>
      <c r="L591" s="237"/>
      <c r="M591" s="237"/>
      <c r="N591" s="237"/>
      <c r="O591" s="237"/>
      <c r="P591" s="237"/>
      <c r="Q591" s="14"/>
      <c r="R591" s="21"/>
      <c r="S591" s="408"/>
      <c r="T591" s="408"/>
      <c r="U591" s="408"/>
      <c r="V591" s="408"/>
      <c r="W591" s="408"/>
      <c r="X591" s="408"/>
      <c r="Y591" s="408"/>
      <c r="Z591" s="408"/>
      <c r="AA591" s="408"/>
      <c r="AB591" s="408"/>
      <c r="AC591" s="408"/>
      <c r="AD591" s="408"/>
      <c r="AE591" s="408"/>
      <c r="AF591" s="408"/>
      <c r="AG591" s="408"/>
      <c r="AH591" s="408"/>
      <c r="AI591" s="408"/>
      <c r="AJ591" s="408"/>
      <c r="AK591" s="365"/>
      <c r="AL591" s="365"/>
    </row>
    <row r="592" spans="2:38" ht="15.75" x14ac:dyDescent="0.25">
      <c r="B592" s="20"/>
      <c r="C592" s="236"/>
      <c r="D592" s="239">
        <v>31</v>
      </c>
      <c r="E592" s="239">
        <v>28.25</v>
      </c>
      <c r="F592" s="239">
        <v>31</v>
      </c>
      <c r="G592" s="239">
        <v>30</v>
      </c>
      <c r="H592" s="239">
        <v>31</v>
      </c>
      <c r="I592" s="239">
        <v>30</v>
      </c>
      <c r="J592" s="239">
        <v>31</v>
      </c>
      <c r="K592" s="239">
        <v>31</v>
      </c>
      <c r="L592" s="239">
        <v>30</v>
      </c>
      <c r="M592" s="239">
        <v>31</v>
      </c>
      <c r="N592" s="239">
        <v>30</v>
      </c>
      <c r="O592" s="239">
        <v>31</v>
      </c>
      <c r="P592" s="239"/>
      <c r="Q592" s="14"/>
      <c r="R592" s="21"/>
      <c r="S592" s="408"/>
      <c r="T592" s="408"/>
      <c r="U592" s="408"/>
      <c r="V592" s="408"/>
      <c r="W592" s="408"/>
      <c r="X592" s="408"/>
      <c r="Y592" s="408"/>
      <c r="Z592" s="408"/>
      <c r="AA592" s="408"/>
      <c r="AB592" s="408"/>
      <c r="AC592" s="408"/>
      <c r="AD592" s="408"/>
      <c r="AE592" s="408"/>
      <c r="AF592" s="408"/>
      <c r="AG592" s="408"/>
      <c r="AH592" s="408"/>
      <c r="AI592" s="408"/>
      <c r="AJ592" s="408"/>
      <c r="AK592" s="365"/>
      <c r="AL592" s="365"/>
    </row>
    <row r="593" spans="2:38" ht="15.75" x14ac:dyDescent="0.25">
      <c r="B593" s="20"/>
      <c r="C593" s="283" t="s">
        <v>167</v>
      </c>
      <c r="D593" s="239"/>
      <c r="E593" s="239"/>
      <c r="F593" s="239"/>
      <c r="G593" s="239"/>
      <c r="H593" s="239"/>
      <c r="I593" s="239"/>
      <c r="J593" s="239"/>
      <c r="K593" s="239"/>
      <c r="L593" s="239"/>
      <c r="M593" s="239"/>
      <c r="N593" s="239"/>
      <c r="O593" s="239"/>
      <c r="P593" s="239"/>
      <c r="Q593" s="14"/>
      <c r="R593" s="21"/>
      <c r="S593" s="408"/>
      <c r="T593" s="408"/>
      <c r="U593" s="408"/>
      <c r="V593" s="408"/>
      <c r="W593" s="408"/>
      <c r="X593" s="408"/>
      <c r="Y593" s="408"/>
      <c r="Z593" s="408"/>
      <c r="AA593" s="408"/>
      <c r="AB593" s="408"/>
      <c r="AC593" s="408"/>
      <c r="AD593" s="408"/>
      <c r="AE593" s="408"/>
      <c r="AF593" s="408"/>
      <c r="AG593" s="408"/>
      <c r="AH593" s="408"/>
      <c r="AI593" s="408"/>
      <c r="AJ593" s="408"/>
      <c r="AK593" s="365"/>
      <c r="AL593" s="365"/>
    </row>
    <row r="594" spans="2:38" ht="15.75" x14ac:dyDescent="0.25">
      <c r="B594" s="20"/>
      <c r="C594" s="236"/>
      <c r="D594" s="239">
        <v>1</v>
      </c>
      <c r="E594" s="239">
        <v>0</v>
      </c>
      <c r="F594" s="239">
        <v>0</v>
      </c>
      <c r="G594" s="239">
        <v>0</v>
      </c>
      <c r="H594" s="239">
        <v>1</v>
      </c>
      <c r="I594" s="239">
        <v>0</v>
      </c>
      <c r="J594" s="239">
        <v>1</v>
      </c>
      <c r="K594" s="239">
        <v>0</v>
      </c>
      <c r="L594" s="239">
        <v>1</v>
      </c>
      <c r="M594" s="239">
        <v>0</v>
      </c>
      <c r="N594" s="239">
        <v>1</v>
      </c>
      <c r="O594" s="239">
        <v>1</v>
      </c>
      <c r="P594" s="239"/>
      <c r="Q594" s="14"/>
      <c r="R594" s="21"/>
      <c r="S594" s="408"/>
      <c r="T594" s="408"/>
      <c r="U594" s="408"/>
      <c r="V594" s="408"/>
      <c r="W594" s="408"/>
      <c r="X594" s="408"/>
      <c r="Y594" s="408"/>
      <c r="Z594" s="408"/>
      <c r="AA594" s="408"/>
      <c r="AB594" s="408"/>
      <c r="AC594" s="408"/>
      <c r="AD594" s="408"/>
      <c r="AE594" s="408"/>
      <c r="AF594" s="408"/>
      <c r="AG594" s="408"/>
      <c r="AH594" s="408"/>
      <c r="AI594" s="408"/>
      <c r="AJ594" s="408"/>
      <c r="AK594" s="365"/>
      <c r="AL594" s="365"/>
    </row>
    <row r="595" spans="2:38" ht="15.75" x14ac:dyDescent="0.25">
      <c r="B595" s="20"/>
      <c r="C595" s="236"/>
      <c r="D595" s="238"/>
      <c r="E595" s="238"/>
      <c r="F595" s="238"/>
      <c r="G595" s="238"/>
      <c r="H595" s="238"/>
      <c r="I595" s="238"/>
      <c r="J595" s="238"/>
      <c r="K595" s="238"/>
      <c r="L595" s="238"/>
      <c r="M595" s="238"/>
      <c r="N595" s="238"/>
      <c r="O595" s="238"/>
      <c r="P595" s="238"/>
      <c r="Q595" s="14"/>
      <c r="R595" s="21"/>
      <c r="S595" s="408"/>
      <c r="T595" s="408"/>
      <c r="U595" s="408"/>
      <c r="V595" s="408"/>
      <c r="W595" s="408"/>
      <c r="X595" s="408"/>
      <c r="Y595" s="408"/>
      <c r="Z595" s="408"/>
      <c r="AA595" s="408"/>
      <c r="AB595" s="408"/>
      <c r="AC595" s="408"/>
      <c r="AD595" s="408"/>
      <c r="AE595" s="408"/>
      <c r="AF595" s="408"/>
      <c r="AG595" s="408"/>
      <c r="AH595" s="408"/>
      <c r="AI595" s="408"/>
      <c r="AJ595" s="408"/>
      <c r="AK595" s="365"/>
      <c r="AL595" s="365"/>
    </row>
    <row r="596" spans="2:38" ht="15.75" x14ac:dyDescent="0.25">
      <c r="B596" s="20"/>
      <c r="C596" s="244" t="s">
        <v>169</v>
      </c>
      <c r="D596" s="237"/>
      <c r="E596" s="237"/>
      <c r="F596" s="237"/>
      <c r="G596" s="237"/>
      <c r="H596" s="237"/>
      <c r="I596" s="237"/>
      <c r="J596" s="237"/>
      <c r="K596" s="237"/>
      <c r="L596" s="237"/>
      <c r="M596" s="237"/>
      <c r="N596" s="237"/>
      <c r="O596" s="237"/>
      <c r="P596" s="237"/>
      <c r="Q596" s="14"/>
      <c r="R596" s="21"/>
      <c r="S596" s="408"/>
      <c r="T596" s="408"/>
      <c r="U596" s="408"/>
      <c r="V596" s="408"/>
      <c r="W596" s="408"/>
      <c r="X596" s="408"/>
      <c r="Y596" s="408"/>
      <c r="Z596" s="408"/>
      <c r="AA596" s="408"/>
      <c r="AB596" s="408"/>
      <c r="AC596" s="408"/>
      <c r="AD596" s="408"/>
      <c r="AE596" s="408"/>
      <c r="AF596" s="408"/>
      <c r="AG596" s="408"/>
      <c r="AH596" s="408"/>
      <c r="AI596" s="408"/>
      <c r="AJ596" s="408"/>
      <c r="AK596" s="365"/>
      <c r="AL596" s="365"/>
    </row>
    <row r="597" spans="2:38" ht="15.75" x14ac:dyDescent="0.25">
      <c r="B597" s="20"/>
      <c r="C597" s="236"/>
      <c r="D597" s="237"/>
      <c r="E597" s="237"/>
      <c r="F597" s="237"/>
      <c r="G597" s="237"/>
      <c r="H597" s="237"/>
      <c r="I597" s="237"/>
      <c r="J597" s="237"/>
      <c r="K597" s="237"/>
      <c r="L597" s="237"/>
      <c r="M597" s="237"/>
      <c r="N597" s="237"/>
      <c r="O597" s="237"/>
      <c r="P597" s="237"/>
      <c r="Q597" s="14"/>
      <c r="R597" s="21"/>
      <c r="S597" s="408"/>
      <c r="T597" s="408"/>
      <c r="U597" s="408"/>
      <c r="V597" s="408"/>
      <c r="W597" s="408"/>
      <c r="X597" s="408"/>
      <c r="Y597" s="408"/>
      <c r="Z597" s="408"/>
      <c r="AA597" s="408"/>
      <c r="AB597" s="408"/>
      <c r="AC597" s="408"/>
      <c r="AD597" s="408"/>
      <c r="AE597" s="408"/>
      <c r="AF597" s="408"/>
      <c r="AG597" s="408"/>
      <c r="AH597" s="408"/>
      <c r="AI597" s="408"/>
      <c r="AJ597" s="408"/>
      <c r="AK597" s="365"/>
      <c r="AL597" s="365"/>
    </row>
    <row r="598" spans="2:38" ht="15.75" x14ac:dyDescent="0.25">
      <c r="B598" s="20"/>
      <c r="C598" s="285" t="s">
        <v>165</v>
      </c>
      <c r="D598" s="14"/>
      <c r="E598" s="14"/>
      <c r="F598" s="14"/>
      <c r="G598" s="14"/>
      <c r="H598" s="14"/>
      <c r="I598" s="14"/>
      <c r="J598" s="14"/>
      <c r="K598" s="14"/>
      <c r="L598" s="14"/>
      <c r="M598" s="14"/>
      <c r="N598" s="14"/>
      <c r="O598" s="14"/>
      <c r="P598" s="14"/>
      <c r="Q598" s="14"/>
      <c r="R598" s="21"/>
      <c r="S598" s="408"/>
      <c r="T598" s="408"/>
      <c r="U598" s="408"/>
      <c r="V598" s="408"/>
      <c r="W598" s="408"/>
      <c r="X598" s="408"/>
      <c r="Y598" s="408"/>
      <c r="Z598" s="408"/>
      <c r="AA598" s="408"/>
      <c r="AB598" s="408"/>
      <c r="AC598" s="408"/>
      <c r="AD598" s="408"/>
      <c r="AE598" s="408"/>
      <c r="AF598" s="408"/>
      <c r="AG598" s="408"/>
      <c r="AH598" s="408"/>
      <c r="AI598" s="408"/>
      <c r="AJ598" s="408"/>
      <c r="AK598" s="365"/>
      <c r="AL598" s="365"/>
    </row>
    <row r="599" spans="2:38" ht="15.75" x14ac:dyDescent="0.25">
      <c r="B599" s="20"/>
      <c r="C599" s="14"/>
      <c r="D599" s="243">
        <f>IFERROR(SUM(AI50:AJ56,AI73),0)</f>
        <v>0</v>
      </c>
      <c r="E599" s="243">
        <f>IFERROR(SUM(AI86:AJ92,AI109),0)</f>
        <v>0</v>
      </c>
      <c r="F599" s="243">
        <f>IFERROR(SUM(AI122:AJ128,AI145),0)</f>
        <v>0</v>
      </c>
      <c r="G599" s="243">
        <f>IFERROR(SUM(AI158:AJ164,AI181),0)</f>
        <v>0</v>
      </c>
      <c r="H599" s="243">
        <f>IFERROR(SUM(AI194:AJ200,AI217),0)</f>
        <v>0</v>
      </c>
      <c r="I599" s="243">
        <f>IFERROR(SUM(AI230:AJ236,AI253),0)</f>
        <v>0</v>
      </c>
      <c r="J599" s="243">
        <f>IFERROR(SUM(AI266:AJ272,AI289),0)</f>
        <v>0</v>
      </c>
      <c r="K599" s="243">
        <f>IFERROR(SUM(AI302:AJ308,AI325),0)</f>
        <v>0</v>
      </c>
      <c r="L599" s="243">
        <f>IFERROR(SUM(AI338:AJ344,AI361),0)</f>
        <v>0</v>
      </c>
      <c r="M599" s="243">
        <f>IFERROR(SUM(AI374:AJ380,AI397),0)</f>
        <v>0</v>
      </c>
      <c r="N599" s="243">
        <f>IFERROR(SUM(AI410:AJ416,AI433),0)</f>
        <v>0</v>
      </c>
      <c r="O599" s="243">
        <f>IFERROR(SUM(AI446:AJ452,AI469),0)</f>
        <v>0</v>
      </c>
      <c r="P599" s="14"/>
      <c r="Q599" s="14"/>
      <c r="R599" s="21"/>
      <c r="S599" s="408"/>
      <c r="T599" s="408"/>
      <c r="U599" s="408"/>
      <c r="V599" s="408"/>
      <c r="W599" s="408"/>
      <c r="X599" s="408"/>
      <c r="Y599" s="408"/>
      <c r="Z599" s="408"/>
      <c r="AA599" s="408"/>
      <c r="AB599" s="408"/>
      <c r="AC599" s="408"/>
      <c r="AD599" s="408"/>
      <c r="AE599" s="408"/>
      <c r="AF599" s="408"/>
      <c r="AG599" s="408"/>
      <c r="AH599" s="408"/>
      <c r="AI599" s="408"/>
      <c r="AJ599" s="408"/>
      <c r="AK599" s="365"/>
      <c r="AL599" s="365"/>
    </row>
    <row r="600" spans="2:38" ht="15.75" x14ac:dyDescent="0.25">
      <c r="B600" s="20"/>
      <c r="C600" s="286" t="s">
        <v>166</v>
      </c>
      <c r="D600" s="14"/>
      <c r="E600" s="14"/>
      <c r="F600" s="14"/>
      <c r="G600" s="14"/>
      <c r="H600" s="14"/>
      <c r="I600" s="14"/>
      <c r="J600" s="14"/>
      <c r="K600" s="14"/>
      <c r="L600" s="14"/>
      <c r="M600" s="14"/>
      <c r="N600" s="14"/>
      <c r="O600" s="14"/>
      <c r="P600" s="14"/>
      <c r="Q600" s="14"/>
      <c r="R600" s="21"/>
      <c r="S600" s="408"/>
      <c r="T600" s="408"/>
      <c r="U600" s="408"/>
      <c r="V600" s="408"/>
      <c r="W600" s="408"/>
      <c r="X600" s="408"/>
      <c r="Y600" s="408"/>
      <c r="Z600" s="408"/>
      <c r="AA600" s="408"/>
      <c r="AB600" s="408"/>
      <c r="AC600" s="408"/>
      <c r="AD600" s="408"/>
      <c r="AE600" s="408"/>
      <c r="AF600" s="408"/>
      <c r="AG600" s="408"/>
      <c r="AH600" s="408"/>
      <c r="AI600" s="408"/>
      <c r="AJ600" s="408"/>
      <c r="AK600" s="365"/>
      <c r="AL600" s="365"/>
    </row>
    <row r="601" spans="2:38" ht="15.75" x14ac:dyDescent="0.25">
      <c r="B601" s="20"/>
      <c r="C601" s="14"/>
      <c r="D601" s="243">
        <f>IFERROR(SUM(AI57:AJ72),0)</f>
        <v>0</v>
      </c>
      <c r="E601" s="243">
        <f>IFERROR(SUM(AI93:AJ108),0)</f>
        <v>0</v>
      </c>
      <c r="F601" s="243">
        <f>IFERROR(SUM(AI129:AJ144),0)</f>
        <v>0</v>
      </c>
      <c r="G601" s="243">
        <f>IFERROR(SUM(AI165:AJ180),0)</f>
        <v>0</v>
      </c>
      <c r="H601" s="243">
        <f>IFERROR(SUM(AI201:AJ216),0)</f>
        <v>0</v>
      </c>
      <c r="I601" s="243">
        <f>IFERROR(SUM(AI237:AJ252),0)</f>
        <v>0</v>
      </c>
      <c r="J601" s="243">
        <f>IFERROR(SUM(AI273:AJ288),0)</f>
        <v>0</v>
      </c>
      <c r="K601" s="243">
        <f>IFERROR(SUM(AI309:AJ324),0)</f>
        <v>0</v>
      </c>
      <c r="L601" s="243">
        <f>IFERROR(SUM(AI345:AJ360),0)</f>
        <v>0</v>
      </c>
      <c r="M601" s="243">
        <f>IFERROR(SUM(AI381:AJ396),0)</f>
        <v>0</v>
      </c>
      <c r="N601" s="243">
        <f>IFERROR(SUM(AI417:AJ432),0)</f>
        <v>0</v>
      </c>
      <c r="O601" s="243">
        <f>IFERROR(SUM(AI453:AJ468),0)</f>
        <v>0</v>
      </c>
      <c r="P601" s="14"/>
      <c r="Q601" s="14"/>
      <c r="R601" s="21"/>
      <c r="S601" s="408"/>
      <c r="T601" s="408"/>
      <c r="U601" s="408"/>
      <c r="V601" s="408"/>
      <c r="W601" s="408"/>
      <c r="X601" s="408"/>
      <c r="Y601" s="408"/>
      <c r="Z601" s="408"/>
      <c r="AA601" s="408"/>
      <c r="AB601" s="408"/>
      <c r="AC601" s="408"/>
      <c r="AD601" s="408"/>
      <c r="AE601" s="408"/>
      <c r="AF601" s="408"/>
      <c r="AG601" s="408"/>
      <c r="AH601" s="408"/>
      <c r="AI601" s="408"/>
      <c r="AJ601" s="408"/>
      <c r="AK601" s="365"/>
      <c r="AL601" s="365"/>
    </row>
    <row r="602" spans="2:38" ht="15.75" x14ac:dyDescent="0.25">
      <c r="B602" s="20"/>
      <c r="C602" s="285" t="s">
        <v>168</v>
      </c>
      <c r="D602" s="243"/>
      <c r="E602" s="243"/>
      <c r="F602" s="243"/>
      <c r="G602" s="243"/>
      <c r="H602" s="243"/>
      <c r="I602" s="243"/>
      <c r="J602" s="243"/>
      <c r="K602" s="243"/>
      <c r="L602" s="243"/>
      <c r="M602" s="243"/>
      <c r="N602" s="243"/>
      <c r="O602" s="243"/>
      <c r="P602" s="14"/>
      <c r="Q602" s="14"/>
      <c r="R602" s="21"/>
      <c r="S602" s="408"/>
      <c r="T602" s="408"/>
      <c r="U602" s="408"/>
      <c r="V602" s="408"/>
      <c r="W602" s="408"/>
      <c r="X602" s="408"/>
      <c r="Y602" s="408"/>
      <c r="Z602" s="408"/>
      <c r="AA602" s="408"/>
      <c r="AB602" s="408"/>
      <c r="AC602" s="408"/>
      <c r="AD602" s="408"/>
      <c r="AE602" s="408"/>
      <c r="AF602" s="408"/>
      <c r="AG602" s="408"/>
      <c r="AH602" s="408"/>
      <c r="AI602" s="408"/>
      <c r="AJ602" s="408"/>
      <c r="AK602" s="365"/>
      <c r="AL602" s="365"/>
    </row>
    <row r="603" spans="2:38" ht="15.75" x14ac:dyDescent="0.25">
      <c r="B603" s="20"/>
      <c r="C603" s="14"/>
      <c r="D603" s="243">
        <f>D599+D601</f>
        <v>0</v>
      </c>
      <c r="E603" s="243">
        <f t="shared" ref="E603:O603" si="268">E599+E601</f>
        <v>0</v>
      </c>
      <c r="F603" s="243">
        <f t="shared" si="268"/>
        <v>0</v>
      </c>
      <c r="G603" s="243">
        <f t="shared" si="268"/>
        <v>0</v>
      </c>
      <c r="H603" s="243">
        <f t="shared" si="268"/>
        <v>0</v>
      </c>
      <c r="I603" s="243">
        <f t="shared" si="268"/>
        <v>0</v>
      </c>
      <c r="J603" s="243">
        <f t="shared" si="268"/>
        <v>0</v>
      </c>
      <c r="K603" s="243">
        <f t="shared" si="268"/>
        <v>0</v>
      </c>
      <c r="L603" s="243">
        <f t="shared" si="268"/>
        <v>0</v>
      </c>
      <c r="M603" s="243">
        <f t="shared" si="268"/>
        <v>0</v>
      </c>
      <c r="N603" s="243">
        <f t="shared" si="268"/>
        <v>0</v>
      </c>
      <c r="O603" s="243">
        <f t="shared" si="268"/>
        <v>0</v>
      </c>
      <c r="P603" s="14"/>
      <c r="Q603" s="14"/>
      <c r="R603" s="21"/>
      <c r="S603" s="408"/>
      <c r="T603" s="408"/>
      <c r="U603" s="408"/>
      <c r="V603" s="408"/>
      <c r="W603" s="408"/>
      <c r="X603" s="408"/>
      <c r="Y603" s="408"/>
      <c r="Z603" s="408"/>
      <c r="AA603" s="408"/>
      <c r="AB603" s="408"/>
      <c r="AC603" s="408"/>
      <c r="AD603" s="408"/>
      <c r="AE603" s="408"/>
      <c r="AF603" s="408"/>
      <c r="AG603" s="408"/>
      <c r="AH603" s="408"/>
      <c r="AI603" s="408"/>
      <c r="AJ603" s="408"/>
      <c r="AK603" s="365"/>
      <c r="AL603" s="365"/>
    </row>
    <row r="604" spans="2:38" ht="15.75" x14ac:dyDescent="0.25">
      <c r="B604" s="20"/>
      <c r="C604" s="14"/>
      <c r="D604" s="14"/>
      <c r="E604" s="14"/>
      <c r="F604" s="14"/>
      <c r="G604" s="14"/>
      <c r="H604" s="14"/>
      <c r="I604" s="14"/>
      <c r="J604" s="14"/>
      <c r="K604" s="14"/>
      <c r="L604" s="14"/>
      <c r="M604" s="14"/>
      <c r="N604" s="14"/>
      <c r="O604" s="14"/>
      <c r="P604" s="14"/>
      <c r="Q604" s="14"/>
      <c r="R604" s="21"/>
      <c r="S604" s="408"/>
      <c r="T604" s="408"/>
      <c r="U604" s="408"/>
      <c r="V604" s="408"/>
      <c r="W604" s="408"/>
      <c r="X604" s="408"/>
      <c r="Y604" s="408"/>
      <c r="Z604" s="408"/>
      <c r="AA604" s="408"/>
      <c r="AB604" s="408"/>
      <c r="AC604" s="408"/>
      <c r="AD604" s="408"/>
      <c r="AE604" s="408"/>
      <c r="AF604" s="408"/>
      <c r="AG604" s="408"/>
      <c r="AH604" s="408"/>
      <c r="AI604" s="408"/>
      <c r="AJ604" s="408"/>
      <c r="AK604" s="365"/>
      <c r="AL604" s="365"/>
    </row>
    <row r="605" spans="2:38" ht="15.75" x14ac:dyDescent="0.25">
      <c r="B605" s="20"/>
      <c r="C605" s="285" t="s">
        <v>332</v>
      </c>
      <c r="D605" s="14"/>
      <c r="E605" s="14"/>
      <c r="F605" s="14"/>
      <c r="G605" s="14"/>
      <c r="H605" s="14"/>
      <c r="I605" s="14"/>
      <c r="J605" s="14"/>
      <c r="K605" s="14"/>
      <c r="L605" s="14"/>
      <c r="M605" s="14"/>
      <c r="N605" s="14"/>
      <c r="O605" s="14"/>
      <c r="P605" s="14"/>
      <c r="Q605" s="14"/>
      <c r="R605" s="21"/>
      <c r="S605" s="408"/>
      <c r="T605" s="408"/>
      <c r="U605" s="408"/>
      <c r="V605" s="408"/>
      <c r="W605" s="408"/>
      <c r="X605" s="408"/>
      <c r="Y605" s="408"/>
      <c r="Z605" s="408"/>
      <c r="AA605" s="408"/>
      <c r="AB605" s="408"/>
      <c r="AC605" s="408"/>
      <c r="AD605" s="408"/>
      <c r="AE605" s="408"/>
      <c r="AF605" s="408"/>
      <c r="AG605" s="408"/>
      <c r="AH605" s="408"/>
      <c r="AI605" s="408"/>
      <c r="AJ605" s="408"/>
      <c r="AK605" s="365"/>
      <c r="AL605" s="365"/>
    </row>
    <row r="606" spans="2:38" ht="15.75" x14ac:dyDescent="0.25">
      <c r="B606" s="20"/>
      <c r="C606" s="14"/>
      <c r="D606" s="243">
        <f>(D588-D594)*D601</f>
        <v>0</v>
      </c>
      <c r="E606" s="243">
        <f>(E588-E594)*E601</f>
        <v>0</v>
      </c>
      <c r="F606" s="243">
        <f t="shared" ref="F606:O606" si="269">(F588-F594)*F601</f>
        <v>0</v>
      </c>
      <c r="G606" s="243">
        <f t="shared" si="269"/>
        <v>0</v>
      </c>
      <c r="H606" s="243">
        <f t="shared" si="269"/>
        <v>0</v>
      </c>
      <c r="I606" s="243">
        <f t="shared" si="269"/>
        <v>0</v>
      </c>
      <c r="J606" s="243">
        <f t="shared" si="269"/>
        <v>0</v>
      </c>
      <c r="K606" s="243">
        <f t="shared" si="269"/>
        <v>0</v>
      </c>
      <c r="L606" s="243">
        <f t="shared" si="269"/>
        <v>0</v>
      </c>
      <c r="M606" s="243">
        <f t="shared" si="269"/>
        <v>0</v>
      </c>
      <c r="N606" s="243">
        <f t="shared" si="269"/>
        <v>0</v>
      </c>
      <c r="O606" s="243">
        <f t="shared" si="269"/>
        <v>0</v>
      </c>
      <c r="P606" s="243"/>
      <c r="Q606" s="14"/>
      <c r="R606" s="21"/>
      <c r="S606" s="408"/>
      <c r="T606" s="408"/>
      <c r="U606" s="408"/>
      <c r="V606" s="408"/>
      <c r="W606" s="408"/>
      <c r="X606" s="408"/>
      <c r="Y606" s="408"/>
      <c r="Z606" s="408"/>
      <c r="AA606" s="408"/>
      <c r="AB606" s="408"/>
      <c r="AC606" s="408"/>
      <c r="AD606" s="408"/>
      <c r="AE606" s="408"/>
      <c r="AF606" s="408"/>
      <c r="AG606" s="408"/>
      <c r="AH606" s="408"/>
      <c r="AI606" s="408"/>
      <c r="AJ606" s="408"/>
      <c r="AK606" s="365"/>
      <c r="AL606" s="365"/>
    </row>
    <row r="607" spans="2:38" ht="15.75" x14ac:dyDescent="0.25">
      <c r="B607" s="20"/>
      <c r="C607" s="285" t="s">
        <v>333</v>
      </c>
      <c r="D607" s="243"/>
      <c r="E607" s="243"/>
      <c r="F607" s="243"/>
      <c r="G607" s="243"/>
      <c r="H607" s="243"/>
      <c r="I607" s="243"/>
      <c r="J607" s="243"/>
      <c r="K607" s="243"/>
      <c r="L607" s="243"/>
      <c r="M607" s="243"/>
      <c r="N607" s="243"/>
      <c r="O607" s="243"/>
      <c r="P607" s="243"/>
      <c r="Q607" s="14"/>
      <c r="R607" s="21"/>
      <c r="S607" s="408"/>
      <c r="T607" s="408"/>
      <c r="U607" s="408"/>
      <c r="V607" s="408"/>
      <c r="W607" s="408"/>
      <c r="X607" s="408"/>
      <c r="Y607" s="408"/>
      <c r="Z607" s="408"/>
      <c r="AA607" s="408"/>
      <c r="AB607" s="408"/>
      <c r="AC607" s="408"/>
      <c r="AD607" s="408"/>
      <c r="AE607" s="408"/>
      <c r="AF607" s="408"/>
      <c r="AG607" s="408"/>
      <c r="AH607" s="408"/>
      <c r="AI607" s="408"/>
      <c r="AJ607" s="408"/>
      <c r="AK607" s="365"/>
      <c r="AL607" s="365"/>
    </row>
    <row r="608" spans="2:38" ht="15.75" x14ac:dyDescent="0.25">
      <c r="B608" s="20"/>
      <c r="C608" s="14"/>
      <c r="D608" s="243">
        <f t="shared" ref="D608:O608" si="270">(D590+D594)*D603+(D588-D594)*D599</f>
        <v>0</v>
      </c>
      <c r="E608" s="243">
        <f t="shared" si="270"/>
        <v>0</v>
      </c>
      <c r="F608" s="243">
        <f t="shared" si="270"/>
        <v>0</v>
      </c>
      <c r="G608" s="243">
        <f t="shared" si="270"/>
        <v>0</v>
      </c>
      <c r="H608" s="243">
        <f t="shared" si="270"/>
        <v>0</v>
      </c>
      <c r="I608" s="243">
        <f t="shared" si="270"/>
        <v>0</v>
      </c>
      <c r="J608" s="243">
        <f t="shared" si="270"/>
        <v>0</v>
      </c>
      <c r="K608" s="243">
        <f t="shared" si="270"/>
        <v>0</v>
      </c>
      <c r="L608" s="243">
        <f t="shared" si="270"/>
        <v>0</v>
      </c>
      <c r="M608" s="243">
        <f t="shared" si="270"/>
        <v>0</v>
      </c>
      <c r="N608" s="243">
        <f t="shared" si="270"/>
        <v>0</v>
      </c>
      <c r="O608" s="243">
        <f t="shared" si="270"/>
        <v>0</v>
      </c>
      <c r="P608" s="243"/>
      <c r="Q608" s="14"/>
      <c r="R608" s="21"/>
      <c r="S608" s="408"/>
      <c r="T608" s="408"/>
      <c r="U608" s="408"/>
      <c r="V608" s="408"/>
      <c r="W608" s="408"/>
      <c r="X608" s="408"/>
      <c r="Y608" s="408"/>
      <c r="Z608" s="408"/>
      <c r="AA608" s="408"/>
      <c r="AB608" s="408"/>
      <c r="AC608" s="408"/>
      <c r="AD608" s="408"/>
      <c r="AE608" s="408"/>
      <c r="AF608" s="408"/>
      <c r="AG608" s="408"/>
      <c r="AH608" s="408"/>
      <c r="AI608" s="408"/>
      <c r="AJ608" s="408"/>
      <c r="AK608" s="365"/>
      <c r="AL608" s="365"/>
    </row>
    <row r="609" spans="2:38" ht="15.75" x14ac:dyDescent="0.25">
      <c r="B609" s="20"/>
      <c r="C609" s="285" t="s">
        <v>170</v>
      </c>
      <c r="D609" s="243"/>
      <c r="E609" s="243"/>
      <c r="F609" s="243"/>
      <c r="G609" s="243"/>
      <c r="H609" s="243"/>
      <c r="I609" s="243"/>
      <c r="J609" s="243"/>
      <c r="K609" s="243"/>
      <c r="L609" s="243"/>
      <c r="M609" s="243"/>
      <c r="N609" s="243"/>
      <c r="O609" s="243"/>
      <c r="P609" s="243"/>
      <c r="Q609" s="14"/>
      <c r="R609" s="21"/>
      <c r="S609" s="408"/>
      <c r="T609" s="408"/>
      <c r="U609" s="408"/>
      <c r="V609" s="408"/>
      <c r="W609" s="408"/>
      <c r="X609" s="408"/>
      <c r="Y609" s="408"/>
      <c r="Z609" s="408"/>
      <c r="AA609" s="408"/>
      <c r="AB609" s="408"/>
      <c r="AC609" s="408"/>
      <c r="AD609" s="408"/>
      <c r="AE609" s="408"/>
      <c r="AF609" s="408"/>
      <c r="AG609" s="408"/>
      <c r="AH609" s="408"/>
      <c r="AI609" s="408"/>
      <c r="AJ609" s="408"/>
      <c r="AK609" s="365"/>
      <c r="AL609" s="365"/>
    </row>
    <row r="610" spans="2:38" ht="15.75" x14ac:dyDescent="0.25">
      <c r="B610" s="20"/>
      <c r="C610" s="14"/>
      <c r="D610" s="243">
        <f t="shared" ref="D610:O610" si="271">D592*D603</f>
        <v>0</v>
      </c>
      <c r="E610" s="243">
        <f t="shared" si="271"/>
        <v>0</v>
      </c>
      <c r="F610" s="243">
        <f t="shared" si="271"/>
        <v>0</v>
      </c>
      <c r="G610" s="243">
        <f t="shared" si="271"/>
        <v>0</v>
      </c>
      <c r="H610" s="243">
        <f t="shared" si="271"/>
        <v>0</v>
      </c>
      <c r="I610" s="243">
        <f t="shared" si="271"/>
        <v>0</v>
      </c>
      <c r="J610" s="243">
        <f t="shared" si="271"/>
        <v>0</v>
      </c>
      <c r="K610" s="243">
        <f t="shared" si="271"/>
        <v>0</v>
      </c>
      <c r="L610" s="243">
        <f t="shared" si="271"/>
        <v>0</v>
      </c>
      <c r="M610" s="243">
        <f t="shared" si="271"/>
        <v>0</v>
      </c>
      <c r="N610" s="243">
        <f t="shared" si="271"/>
        <v>0</v>
      </c>
      <c r="O610" s="243">
        <f t="shared" si="271"/>
        <v>0</v>
      </c>
      <c r="P610" s="243"/>
      <c r="Q610" s="14"/>
      <c r="R610" s="21"/>
      <c r="S610" s="408"/>
      <c r="T610" s="408"/>
      <c r="U610" s="408"/>
      <c r="V610" s="408"/>
      <c r="W610" s="408"/>
      <c r="X610" s="408"/>
      <c r="Y610" s="408"/>
      <c r="Z610" s="408"/>
      <c r="AA610" s="408"/>
      <c r="AB610" s="408"/>
      <c r="AC610" s="408"/>
      <c r="AD610" s="408"/>
      <c r="AE610" s="408"/>
      <c r="AF610" s="408"/>
      <c r="AG610" s="408"/>
      <c r="AH610" s="408"/>
      <c r="AI610" s="408"/>
      <c r="AJ610" s="408"/>
      <c r="AK610" s="365"/>
      <c r="AL610" s="365"/>
    </row>
    <row r="611" spans="2:38" ht="15.75" x14ac:dyDescent="0.25">
      <c r="B611" s="20"/>
      <c r="C611" s="285" t="s">
        <v>237</v>
      </c>
      <c r="D611" s="243"/>
      <c r="E611" s="243"/>
      <c r="F611" s="243"/>
      <c r="G611" s="243"/>
      <c r="H611" s="243"/>
      <c r="I611" s="243"/>
      <c r="J611" s="243"/>
      <c r="K611" s="243"/>
      <c r="L611" s="243"/>
      <c r="M611" s="243"/>
      <c r="N611" s="243"/>
      <c r="O611" s="243"/>
      <c r="P611" s="243"/>
      <c r="Q611" s="14"/>
      <c r="R611" s="21"/>
      <c r="S611" s="408"/>
      <c r="T611" s="408"/>
      <c r="U611" s="408"/>
      <c r="V611" s="408"/>
      <c r="W611" s="408"/>
      <c r="X611" s="408"/>
      <c r="Y611" s="408"/>
      <c r="Z611" s="408"/>
      <c r="AA611" s="408"/>
      <c r="AB611" s="408"/>
      <c r="AC611" s="408"/>
      <c r="AD611" s="408"/>
      <c r="AE611" s="408"/>
      <c r="AF611" s="408"/>
      <c r="AG611" s="408"/>
      <c r="AH611" s="408"/>
      <c r="AI611" s="408"/>
      <c r="AJ611" s="408"/>
      <c r="AK611" s="365"/>
      <c r="AL611" s="365"/>
    </row>
    <row r="612" spans="2:38" ht="15.75" x14ac:dyDescent="0.25">
      <c r="B612" s="20"/>
      <c r="C612" s="14"/>
      <c r="D612" s="243">
        <f>IFERROR(SUM(January_OnPeak)*(D588-D594),0)</f>
        <v>0</v>
      </c>
      <c r="E612" s="243">
        <f>IFERROR(SUM(February_OnPeak)*(E588-E594),0)</f>
        <v>0</v>
      </c>
      <c r="F612" s="243"/>
      <c r="G612" s="243"/>
      <c r="H612" s="243"/>
      <c r="I612" s="243"/>
      <c r="J612" s="243"/>
      <c r="K612" s="243"/>
      <c r="L612" s="243"/>
      <c r="M612" s="243"/>
      <c r="N612" s="243"/>
      <c r="O612" s="243">
        <f>IFERROR(SUM(December_OnPeak)*(O588-O594),0)</f>
        <v>0</v>
      </c>
      <c r="P612" s="243"/>
      <c r="Q612" s="14"/>
      <c r="R612" s="21"/>
      <c r="S612" s="37" t="str">
        <f>IF(SUM(D612:O612)&gt;0,"&lt;== See Part V (a)(i), above","")</f>
        <v/>
      </c>
      <c r="T612" s="408"/>
      <c r="U612" s="408"/>
      <c r="V612" s="408"/>
      <c r="W612" s="408"/>
      <c r="X612" s="408"/>
      <c r="Y612" s="408"/>
      <c r="Z612" s="408"/>
      <c r="AA612" s="408"/>
      <c r="AB612" s="408"/>
      <c r="AC612" s="408"/>
      <c r="AD612" s="408"/>
      <c r="AE612" s="408"/>
      <c r="AF612" s="408"/>
      <c r="AG612" s="408"/>
      <c r="AH612" s="408"/>
      <c r="AI612" s="408"/>
      <c r="AJ612" s="408"/>
      <c r="AK612" s="365"/>
      <c r="AL612" s="365"/>
    </row>
    <row r="613" spans="2:38" ht="15.75" x14ac:dyDescent="0.25">
      <c r="B613" s="20"/>
      <c r="C613" s="285" t="s">
        <v>171</v>
      </c>
      <c r="D613" s="243"/>
      <c r="E613" s="243"/>
      <c r="F613" s="243"/>
      <c r="G613" s="243"/>
      <c r="H613" s="243"/>
      <c r="I613" s="243"/>
      <c r="J613" s="243"/>
      <c r="K613" s="243"/>
      <c r="L613" s="243"/>
      <c r="M613" s="243"/>
      <c r="N613" s="243"/>
      <c r="O613" s="243"/>
      <c r="P613" s="243"/>
      <c r="Q613" s="14"/>
      <c r="R613" s="21"/>
      <c r="S613" s="408"/>
      <c r="T613" s="408"/>
      <c r="U613" s="408"/>
      <c r="V613" s="408"/>
      <c r="W613" s="408"/>
      <c r="X613" s="408"/>
      <c r="Y613" s="408"/>
      <c r="Z613" s="408"/>
      <c r="AA613" s="408"/>
      <c r="AB613" s="408"/>
      <c r="AC613" s="408"/>
      <c r="AD613" s="408"/>
      <c r="AE613" s="408"/>
      <c r="AF613" s="408"/>
      <c r="AG613" s="408"/>
      <c r="AH613" s="408"/>
      <c r="AI613" s="408"/>
      <c r="AJ613" s="408"/>
      <c r="AK613" s="365"/>
      <c r="AL613" s="365"/>
    </row>
    <row r="614" spans="2:38" ht="15.75" x14ac:dyDescent="0.25">
      <c r="B614" s="20"/>
      <c r="C614" s="14"/>
      <c r="D614" s="243">
        <f>D610-D606-D608</f>
        <v>0</v>
      </c>
      <c r="E614" s="243">
        <f t="shared" ref="E614:O614" si="272">E610-E606-E608</f>
        <v>0</v>
      </c>
      <c r="F614" s="243">
        <f t="shared" si="272"/>
        <v>0</v>
      </c>
      <c r="G614" s="243">
        <f t="shared" si="272"/>
        <v>0</v>
      </c>
      <c r="H614" s="243">
        <f t="shared" si="272"/>
        <v>0</v>
      </c>
      <c r="I614" s="243">
        <f t="shared" si="272"/>
        <v>0</v>
      </c>
      <c r="J614" s="243">
        <f t="shared" si="272"/>
        <v>0</v>
      </c>
      <c r="K614" s="243">
        <f t="shared" si="272"/>
        <v>0</v>
      </c>
      <c r="L614" s="243">
        <f t="shared" si="272"/>
        <v>0</v>
      </c>
      <c r="M614" s="243">
        <f t="shared" si="272"/>
        <v>0</v>
      </c>
      <c r="N614" s="243">
        <f t="shared" si="272"/>
        <v>0</v>
      </c>
      <c r="O614" s="243">
        <f t="shared" si="272"/>
        <v>0</v>
      </c>
      <c r="P614" s="243"/>
      <c r="Q614" s="14"/>
      <c r="R614" s="21"/>
      <c r="S614" s="408"/>
      <c r="T614" s="408"/>
      <c r="U614" s="408"/>
      <c r="V614" s="408"/>
      <c r="W614" s="408"/>
      <c r="X614" s="408"/>
      <c r="Y614" s="408"/>
      <c r="Z614" s="408"/>
      <c r="AA614" s="408"/>
      <c r="AB614" s="408"/>
      <c r="AC614" s="408"/>
      <c r="AD614" s="408"/>
      <c r="AE614" s="408"/>
      <c r="AF614" s="408"/>
      <c r="AG614" s="408"/>
      <c r="AH614" s="408"/>
      <c r="AI614" s="408"/>
      <c r="AJ614" s="408"/>
      <c r="AK614" s="365"/>
      <c r="AL614" s="365"/>
    </row>
    <row r="615" spans="2:38" ht="16.5" thickBot="1" x14ac:dyDescent="0.3">
      <c r="B615" s="60"/>
      <c r="C615" s="240"/>
      <c r="D615" s="241"/>
      <c r="E615" s="241"/>
      <c r="F615" s="241"/>
      <c r="G615" s="241"/>
      <c r="H615" s="241"/>
      <c r="I615" s="241"/>
      <c r="J615" s="241"/>
      <c r="K615" s="241"/>
      <c r="L615" s="241"/>
      <c r="M615" s="241"/>
      <c r="N615" s="241"/>
      <c r="O615" s="241"/>
      <c r="P615" s="241"/>
      <c r="Q615" s="242"/>
      <c r="R615" s="64"/>
      <c r="S615" s="408"/>
      <c r="T615" s="408"/>
      <c r="U615" s="408"/>
      <c r="V615" s="408"/>
      <c r="W615" s="408"/>
      <c r="X615" s="408"/>
      <c r="Y615" s="408"/>
      <c r="Z615" s="408"/>
      <c r="AA615" s="408"/>
      <c r="AB615" s="408"/>
      <c r="AC615" s="408"/>
      <c r="AD615" s="408"/>
      <c r="AE615" s="408"/>
      <c r="AF615" s="408"/>
      <c r="AG615" s="408"/>
      <c r="AH615" s="408"/>
      <c r="AI615" s="408"/>
      <c r="AJ615" s="408"/>
      <c r="AK615" s="365"/>
      <c r="AL615" s="365"/>
    </row>
    <row r="616" spans="2:38" x14ac:dyDescent="0.25">
      <c r="S616" s="365"/>
      <c r="T616" s="365"/>
      <c r="U616" s="365"/>
      <c r="V616" s="365"/>
      <c r="W616" s="365"/>
      <c r="X616" s="365"/>
      <c r="Y616" s="365"/>
      <c r="Z616" s="365"/>
      <c r="AA616" s="365"/>
      <c r="AB616" s="365"/>
      <c r="AC616" s="365"/>
      <c r="AD616" s="365"/>
      <c r="AE616" s="365"/>
      <c r="AF616" s="365"/>
      <c r="AG616" s="365"/>
      <c r="AH616" s="365"/>
      <c r="AI616" s="365"/>
      <c r="AJ616" s="365"/>
      <c r="AK616" s="365"/>
      <c r="AL616" s="365"/>
    </row>
  </sheetData>
  <sheetProtection selectLockedCells="1"/>
  <mergeCells count="374">
    <mergeCell ref="AI466:AJ466"/>
    <mergeCell ref="AI467:AJ467"/>
    <mergeCell ref="AI468:AJ468"/>
    <mergeCell ref="AI469:AJ469"/>
    <mergeCell ref="AI461:AJ461"/>
    <mergeCell ref="AI462:AJ462"/>
    <mergeCell ref="AI463:AJ463"/>
    <mergeCell ref="AI464:AJ464"/>
    <mergeCell ref="AI465:AJ465"/>
    <mergeCell ref="AI456:AJ456"/>
    <mergeCell ref="AI457:AJ457"/>
    <mergeCell ref="AI458:AJ458"/>
    <mergeCell ref="AI459:AJ459"/>
    <mergeCell ref="AI460:AJ460"/>
    <mergeCell ref="AI451:AJ451"/>
    <mergeCell ref="AI452:AJ452"/>
    <mergeCell ref="AI453:AJ453"/>
    <mergeCell ref="AI454:AJ454"/>
    <mergeCell ref="AI455:AJ455"/>
    <mergeCell ref="AI446:AJ446"/>
    <mergeCell ref="AI447:AJ447"/>
    <mergeCell ref="AI448:AJ448"/>
    <mergeCell ref="AI449:AJ449"/>
    <mergeCell ref="AI450:AJ450"/>
    <mergeCell ref="AI431:AJ431"/>
    <mergeCell ref="AI432:AJ432"/>
    <mergeCell ref="AI433:AJ433"/>
    <mergeCell ref="AI444:AJ444"/>
    <mergeCell ref="AI445:AJ445"/>
    <mergeCell ref="AI426:AJ426"/>
    <mergeCell ref="AI427:AJ427"/>
    <mergeCell ref="AI428:AJ428"/>
    <mergeCell ref="AI429:AJ429"/>
    <mergeCell ref="AI430:AJ430"/>
    <mergeCell ref="AI421:AJ421"/>
    <mergeCell ref="AI422:AJ422"/>
    <mergeCell ref="AI423:AJ423"/>
    <mergeCell ref="AI424:AJ424"/>
    <mergeCell ref="AI425:AJ425"/>
    <mergeCell ref="AI416:AJ416"/>
    <mergeCell ref="AI417:AJ417"/>
    <mergeCell ref="AI418:AJ418"/>
    <mergeCell ref="AI419:AJ419"/>
    <mergeCell ref="AI420:AJ420"/>
    <mergeCell ref="AI411:AJ411"/>
    <mergeCell ref="AI412:AJ412"/>
    <mergeCell ref="AI413:AJ413"/>
    <mergeCell ref="AI414:AJ414"/>
    <mergeCell ref="AI415:AJ415"/>
    <mergeCell ref="AI396:AJ396"/>
    <mergeCell ref="AI397:AJ397"/>
    <mergeCell ref="AI408:AJ408"/>
    <mergeCell ref="AI409:AJ409"/>
    <mergeCell ref="AI410:AJ410"/>
    <mergeCell ref="AI391:AJ391"/>
    <mergeCell ref="AI392:AJ392"/>
    <mergeCell ref="AI393:AJ393"/>
    <mergeCell ref="AI394:AJ394"/>
    <mergeCell ref="AI395:AJ395"/>
    <mergeCell ref="AI386:AJ386"/>
    <mergeCell ref="AI387:AJ387"/>
    <mergeCell ref="AI388:AJ388"/>
    <mergeCell ref="AI389:AJ389"/>
    <mergeCell ref="AI390:AJ390"/>
    <mergeCell ref="AI381:AJ381"/>
    <mergeCell ref="AI382:AJ382"/>
    <mergeCell ref="AI383:AJ383"/>
    <mergeCell ref="AI384:AJ384"/>
    <mergeCell ref="AI385:AJ385"/>
    <mergeCell ref="AI376:AJ376"/>
    <mergeCell ref="AI377:AJ377"/>
    <mergeCell ref="AI378:AJ378"/>
    <mergeCell ref="AI379:AJ379"/>
    <mergeCell ref="AI380:AJ380"/>
    <mergeCell ref="AI361:AJ361"/>
    <mergeCell ref="AI372:AJ372"/>
    <mergeCell ref="AI373:AJ373"/>
    <mergeCell ref="AI374:AJ374"/>
    <mergeCell ref="AI375:AJ375"/>
    <mergeCell ref="AI356:AJ356"/>
    <mergeCell ref="AI357:AJ357"/>
    <mergeCell ref="AI358:AJ358"/>
    <mergeCell ref="AI359:AJ359"/>
    <mergeCell ref="AI360:AJ360"/>
    <mergeCell ref="AI351:AJ351"/>
    <mergeCell ref="AI352:AJ352"/>
    <mergeCell ref="AI353:AJ353"/>
    <mergeCell ref="AI354:AJ354"/>
    <mergeCell ref="AI355:AJ355"/>
    <mergeCell ref="AI346:AJ346"/>
    <mergeCell ref="AI347:AJ347"/>
    <mergeCell ref="AI348:AJ348"/>
    <mergeCell ref="AI349:AJ349"/>
    <mergeCell ref="AI350:AJ350"/>
    <mergeCell ref="AI341:AJ341"/>
    <mergeCell ref="AI342:AJ342"/>
    <mergeCell ref="AI343:AJ343"/>
    <mergeCell ref="AI344:AJ344"/>
    <mergeCell ref="AI345:AJ345"/>
    <mergeCell ref="AI336:AJ336"/>
    <mergeCell ref="AI337:AJ337"/>
    <mergeCell ref="AI338:AJ338"/>
    <mergeCell ref="AI339:AJ339"/>
    <mergeCell ref="AI340:AJ340"/>
    <mergeCell ref="AI321:AJ321"/>
    <mergeCell ref="AI322:AJ322"/>
    <mergeCell ref="AI323:AJ323"/>
    <mergeCell ref="AI324:AJ324"/>
    <mergeCell ref="AI325:AJ325"/>
    <mergeCell ref="AI316:AJ316"/>
    <mergeCell ref="AI317:AJ317"/>
    <mergeCell ref="AI318:AJ318"/>
    <mergeCell ref="AI319:AJ319"/>
    <mergeCell ref="AI320:AJ320"/>
    <mergeCell ref="AI311:AJ311"/>
    <mergeCell ref="AI312:AJ312"/>
    <mergeCell ref="AI313:AJ313"/>
    <mergeCell ref="AI314:AJ314"/>
    <mergeCell ref="AI315:AJ315"/>
    <mergeCell ref="AI306:AJ306"/>
    <mergeCell ref="AI307:AJ307"/>
    <mergeCell ref="AI308:AJ308"/>
    <mergeCell ref="AI309:AJ309"/>
    <mergeCell ref="AI310:AJ310"/>
    <mergeCell ref="AI301:AJ301"/>
    <mergeCell ref="AI302:AJ302"/>
    <mergeCell ref="AI303:AJ303"/>
    <mergeCell ref="AI304:AJ304"/>
    <mergeCell ref="AI305:AJ305"/>
    <mergeCell ref="AI286:AJ286"/>
    <mergeCell ref="AI287:AJ287"/>
    <mergeCell ref="AI288:AJ288"/>
    <mergeCell ref="AI289:AJ289"/>
    <mergeCell ref="AI300:AJ300"/>
    <mergeCell ref="AI281:AJ281"/>
    <mergeCell ref="AI282:AJ282"/>
    <mergeCell ref="AI283:AJ283"/>
    <mergeCell ref="AI284:AJ284"/>
    <mergeCell ref="AI285:AJ285"/>
    <mergeCell ref="AI276:AJ276"/>
    <mergeCell ref="AI277:AJ277"/>
    <mergeCell ref="AI278:AJ278"/>
    <mergeCell ref="AI279:AJ279"/>
    <mergeCell ref="AI280:AJ280"/>
    <mergeCell ref="AI271:AJ271"/>
    <mergeCell ref="AI272:AJ272"/>
    <mergeCell ref="AI273:AJ273"/>
    <mergeCell ref="AI274:AJ274"/>
    <mergeCell ref="AI275:AJ275"/>
    <mergeCell ref="AI266:AJ266"/>
    <mergeCell ref="AI267:AJ267"/>
    <mergeCell ref="AI268:AJ268"/>
    <mergeCell ref="AI269:AJ269"/>
    <mergeCell ref="AI270:AJ270"/>
    <mergeCell ref="AI251:AJ251"/>
    <mergeCell ref="AI252:AJ252"/>
    <mergeCell ref="AI253:AJ253"/>
    <mergeCell ref="AI264:AJ264"/>
    <mergeCell ref="AI265:AJ265"/>
    <mergeCell ref="AI246:AJ246"/>
    <mergeCell ref="AI247:AJ247"/>
    <mergeCell ref="AI248:AJ248"/>
    <mergeCell ref="AI249:AJ249"/>
    <mergeCell ref="AI250:AJ250"/>
    <mergeCell ref="AI241:AJ241"/>
    <mergeCell ref="AI242:AJ242"/>
    <mergeCell ref="AI243:AJ243"/>
    <mergeCell ref="AI244:AJ244"/>
    <mergeCell ref="AI245:AJ245"/>
    <mergeCell ref="AI236:AJ236"/>
    <mergeCell ref="AI237:AJ237"/>
    <mergeCell ref="AI238:AJ238"/>
    <mergeCell ref="AI239:AJ239"/>
    <mergeCell ref="AI240:AJ240"/>
    <mergeCell ref="AI231:AJ231"/>
    <mergeCell ref="AI232:AJ232"/>
    <mergeCell ref="AI233:AJ233"/>
    <mergeCell ref="AI234:AJ234"/>
    <mergeCell ref="AI235:AJ235"/>
    <mergeCell ref="AI216:AJ216"/>
    <mergeCell ref="AI217:AJ217"/>
    <mergeCell ref="AI228:AJ228"/>
    <mergeCell ref="AI229:AJ229"/>
    <mergeCell ref="AI230:AJ230"/>
    <mergeCell ref="AI211:AJ211"/>
    <mergeCell ref="AI212:AJ212"/>
    <mergeCell ref="AI213:AJ213"/>
    <mergeCell ref="AI214:AJ214"/>
    <mergeCell ref="AI215:AJ215"/>
    <mergeCell ref="AI206:AJ206"/>
    <mergeCell ref="AI207:AJ207"/>
    <mergeCell ref="AI208:AJ208"/>
    <mergeCell ref="AI209:AJ209"/>
    <mergeCell ref="AI210:AJ210"/>
    <mergeCell ref="AI201:AJ201"/>
    <mergeCell ref="AI202:AJ202"/>
    <mergeCell ref="AI203:AJ203"/>
    <mergeCell ref="AI204:AJ204"/>
    <mergeCell ref="AI205:AJ205"/>
    <mergeCell ref="AI196:AJ196"/>
    <mergeCell ref="AI197:AJ197"/>
    <mergeCell ref="AI198:AJ198"/>
    <mergeCell ref="AI199:AJ199"/>
    <mergeCell ref="AI200:AJ200"/>
    <mergeCell ref="AI181:AJ181"/>
    <mergeCell ref="AI192:AJ192"/>
    <mergeCell ref="AI193:AJ193"/>
    <mergeCell ref="AI194:AJ194"/>
    <mergeCell ref="AI195:AJ195"/>
    <mergeCell ref="AI176:AJ176"/>
    <mergeCell ref="AI177:AJ177"/>
    <mergeCell ref="AI178:AJ178"/>
    <mergeCell ref="AI179:AJ179"/>
    <mergeCell ref="AI180:AJ180"/>
    <mergeCell ref="AI171:AJ171"/>
    <mergeCell ref="AI172:AJ172"/>
    <mergeCell ref="AI173:AJ173"/>
    <mergeCell ref="AI174:AJ174"/>
    <mergeCell ref="AI175:AJ175"/>
    <mergeCell ref="AI166:AJ166"/>
    <mergeCell ref="AI167:AJ167"/>
    <mergeCell ref="AI168:AJ168"/>
    <mergeCell ref="AI169:AJ169"/>
    <mergeCell ref="AI170:AJ170"/>
    <mergeCell ref="AI161:AJ161"/>
    <mergeCell ref="AI162:AJ162"/>
    <mergeCell ref="AI163:AJ163"/>
    <mergeCell ref="AI164:AJ164"/>
    <mergeCell ref="AI165:AJ165"/>
    <mergeCell ref="AI156:AJ156"/>
    <mergeCell ref="AI157:AJ157"/>
    <mergeCell ref="AI158:AJ158"/>
    <mergeCell ref="AI159:AJ159"/>
    <mergeCell ref="AI160:AJ160"/>
    <mergeCell ref="AI141:AJ141"/>
    <mergeCell ref="AI142:AJ142"/>
    <mergeCell ref="AI143:AJ143"/>
    <mergeCell ref="AI144:AJ144"/>
    <mergeCell ref="AI145:AJ145"/>
    <mergeCell ref="AI136:AJ136"/>
    <mergeCell ref="AI137:AJ137"/>
    <mergeCell ref="AI138:AJ138"/>
    <mergeCell ref="AI139:AJ139"/>
    <mergeCell ref="AI140:AJ140"/>
    <mergeCell ref="AI131:AJ131"/>
    <mergeCell ref="AI132:AJ132"/>
    <mergeCell ref="AI133:AJ133"/>
    <mergeCell ref="AI134:AJ134"/>
    <mergeCell ref="AI135:AJ135"/>
    <mergeCell ref="AI104:AJ104"/>
    <mergeCell ref="AI105:AJ105"/>
    <mergeCell ref="AI126:AJ126"/>
    <mergeCell ref="AI127:AJ127"/>
    <mergeCell ref="AI128:AJ128"/>
    <mergeCell ref="AI129:AJ129"/>
    <mergeCell ref="AI130:AJ130"/>
    <mergeCell ref="AI121:AJ121"/>
    <mergeCell ref="AI122:AJ122"/>
    <mergeCell ref="AI123:AJ123"/>
    <mergeCell ref="AI124:AJ124"/>
    <mergeCell ref="AI125:AJ125"/>
    <mergeCell ref="C440:Q440"/>
    <mergeCell ref="AI66:AJ66"/>
    <mergeCell ref="AI67:AJ67"/>
    <mergeCell ref="AI68:AJ68"/>
    <mergeCell ref="AI69:AJ69"/>
    <mergeCell ref="AI70:AJ70"/>
    <mergeCell ref="AI61:AJ61"/>
    <mergeCell ref="AI62:AJ62"/>
    <mergeCell ref="AI63:AJ63"/>
    <mergeCell ref="AI64:AJ64"/>
    <mergeCell ref="AI65:AJ65"/>
    <mergeCell ref="AI86:AJ86"/>
    <mergeCell ref="AI87:AJ87"/>
    <mergeCell ref="AI88:AJ88"/>
    <mergeCell ref="AI89:AJ89"/>
    <mergeCell ref="AI90:AJ90"/>
    <mergeCell ref="AI71:AJ71"/>
    <mergeCell ref="AI72:AJ72"/>
    <mergeCell ref="AI73:AJ73"/>
    <mergeCell ref="AI84:AJ84"/>
    <mergeCell ref="AI85:AJ85"/>
    <mergeCell ref="AI96:AJ96"/>
    <mergeCell ref="AI97:AJ97"/>
    <mergeCell ref="AI98:AJ98"/>
    <mergeCell ref="AI57:AJ57"/>
    <mergeCell ref="AI58:AJ58"/>
    <mergeCell ref="AI59:AJ59"/>
    <mergeCell ref="AI60:AJ60"/>
    <mergeCell ref="B222:R222"/>
    <mergeCell ref="B223:R223"/>
    <mergeCell ref="C224:Q224"/>
    <mergeCell ref="B438:R438"/>
    <mergeCell ref="B439:R439"/>
    <mergeCell ref="AI99:AJ99"/>
    <mergeCell ref="AI100:AJ100"/>
    <mergeCell ref="AI91:AJ91"/>
    <mergeCell ref="AI92:AJ92"/>
    <mergeCell ref="AI93:AJ93"/>
    <mergeCell ref="AI94:AJ94"/>
    <mergeCell ref="AI95:AJ95"/>
    <mergeCell ref="AI106:AJ106"/>
    <mergeCell ref="AI107:AJ107"/>
    <mergeCell ref="AI108:AJ108"/>
    <mergeCell ref="AI109:AJ109"/>
    <mergeCell ref="AI120:AJ120"/>
    <mergeCell ref="AI101:AJ101"/>
    <mergeCell ref="AI102:AJ102"/>
    <mergeCell ref="AI103:AJ103"/>
    <mergeCell ref="AI48:AJ48"/>
    <mergeCell ref="AI49:AJ49"/>
    <mergeCell ref="AI50:AJ50"/>
    <mergeCell ref="AI51:AJ51"/>
    <mergeCell ref="AI52:AJ52"/>
    <mergeCell ref="AI53:AJ53"/>
    <mergeCell ref="AI54:AJ54"/>
    <mergeCell ref="AI55:AJ55"/>
    <mergeCell ref="AI56:AJ56"/>
    <mergeCell ref="B581:R581"/>
    <mergeCell ref="B583:R583"/>
    <mergeCell ref="E535:J535"/>
    <mergeCell ref="M535:N535"/>
    <mergeCell ref="B504:R504"/>
    <mergeCell ref="B505:R505"/>
    <mergeCell ref="B506:R506"/>
    <mergeCell ref="E509:J509"/>
    <mergeCell ref="M509:N509"/>
    <mergeCell ref="B533:R533"/>
    <mergeCell ref="B534:R534"/>
    <mergeCell ref="H517:I517"/>
    <mergeCell ref="H519:I519"/>
    <mergeCell ref="O517:P517"/>
    <mergeCell ref="C521:Q523"/>
    <mergeCell ref="B538:R538"/>
    <mergeCell ref="J564:Q564"/>
    <mergeCell ref="B580:R580"/>
    <mergeCell ref="C511:Q514"/>
    <mergeCell ref="B3:R3"/>
    <mergeCell ref="B4:R4"/>
    <mergeCell ref="B5:R5"/>
    <mergeCell ref="C11:O34"/>
    <mergeCell ref="B42:R42"/>
    <mergeCell ref="B43:R43"/>
    <mergeCell ref="C44:Q44"/>
    <mergeCell ref="J473:Q473"/>
    <mergeCell ref="J475:Q475"/>
    <mergeCell ref="B78:R78"/>
    <mergeCell ref="B79:R79"/>
    <mergeCell ref="C80:Q80"/>
    <mergeCell ref="B114:R114"/>
    <mergeCell ref="B115:R115"/>
    <mergeCell ref="C116:Q116"/>
    <mergeCell ref="B150:R150"/>
    <mergeCell ref="B151:R151"/>
    <mergeCell ref="C152:Q152"/>
    <mergeCell ref="B186:R186"/>
    <mergeCell ref="C260:Q260"/>
    <mergeCell ref="B294:R294"/>
    <mergeCell ref="B295:R295"/>
    <mergeCell ref="B187:R187"/>
    <mergeCell ref="C188:Q188"/>
    <mergeCell ref="B36:O36"/>
    <mergeCell ref="B367:R367"/>
    <mergeCell ref="C368:Q368"/>
    <mergeCell ref="B402:R402"/>
    <mergeCell ref="B403:R403"/>
    <mergeCell ref="C404:Q404"/>
    <mergeCell ref="C296:Q296"/>
    <mergeCell ref="B330:R330"/>
    <mergeCell ref="B331:R331"/>
    <mergeCell ref="C332:Q332"/>
    <mergeCell ref="B366:R366"/>
    <mergeCell ref="B258:R258"/>
    <mergeCell ref="B259:R259"/>
  </mergeCells>
  <conditionalFormatting sqref="F57:H72">
    <cfRule type="notContainsBlanks" dxfId="47" priority="81">
      <formula>LEN(TRIM(F57))&gt;0</formula>
    </cfRule>
  </conditionalFormatting>
  <conditionalFormatting sqref="I57:I72">
    <cfRule type="notContainsBlanks" dxfId="46" priority="41">
      <formula>LEN(TRIM(I57))&gt;0</formula>
    </cfRule>
  </conditionalFormatting>
  <conditionalFormatting sqref="J57:J72">
    <cfRule type="notContainsBlanks" dxfId="45" priority="40">
      <formula>LEN(TRIM(J57))&gt;0</formula>
    </cfRule>
  </conditionalFormatting>
  <conditionalFormatting sqref="M57:Q72">
    <cfRule type="notContainsBlanks" dxfId="44" priority="14">
      <formula>LEN(TRIM(M57))&gt;0</formula>
    </cfRule>
  </conditionalFormatting>
  <conditionalFormatting sqref="T57:X72">
    <cfRule type="notContainsBlanks" dxfId="43" priority="13">
      <formula>LEN(TRIM(T57))&gt;0</formula>
    </cfRule>
  </conditionalFormatting>
  <conditionalFormatting sqref="AA57:AE72">
    <cfRule type="notContainsBlanks" dxfId="42" priority="12">
      <formula>LEN(TRIM(AA57))&gt;0</formula>
    </cfRule>
  </conditionalFormatting>
  <conditionalFormatting sqref="AH57:AH72">
    <cfRule type="notContainsBlanks" dxfId="41" priority="11">
      <formula>LEN(TRIM(AH57))&gt;0</formula>
    </cfRule>
  </conditionalFormatting>
  <conditionalFormatting sqref="D93:G108">
    <cfRule type="notContainsBlanks" dxfId="40" priority="10">
      <formula>LEN(TRIM(D93))&gt;0</formula>
    </cfRule>
  </conditionalFormatting>
  <conditionalFormatting sqref="J93:N108">
    <cfRule type="notContainsBlanks" dxfId="39" priority="9">
      <formula>LEN(TRIM(J93))&gt;0</formula>
    </cfRule>
  </conditionalFormatting>
  <conditionalFormatting sqref="Q93:U108">
    <cfRule type="notContainsBlanks" dxfId="38" priority="8">
      <formula>LEN(TRIM(Q93))&gt;0</formula>
    </cfRule>
  </conditionalFormatting>
  <conditionalFormatting sqref="X93:AB108">
    <cfRule type="notContainsBlanks" dxfId="37" priority="7">
      <formula>LEN(TRIM(X93))&gt;0</formula>
    </cfRule>
  </conditionalFormatting>
  <conditionalFormatting sqref="AE93:AE108">
    <cfRule type="notContainsBlanks" dxfId="36" priority="6">
      <formula>LEN(TRIM(AE93))&gt;0</formula>
    </cfRule>
  </conditionalFormatting>
  <conditionalFormatting sqref="D453:E468">
    <cfRule type="notContainsBlanks" dxfId="35" priority="5">
      <formula>LEN(TRIM(D453))&gt;0</formula>
    </cfRule>
  </conditionalFormatting>
  <conditionalFormatting sqref="H453:L468">
    <cfRule type="notContainsBlanks" dxfId="34" priority="4">
      <formula>LEN(TRIM(H453))&gt;0</formula>
    </cfRule>
  </conditionalFormatting>
  <conditionalFormatting sqref="O453:S468">
    <cfRule type="notContainsBlanks" dxfId="33" priority="3">
      <formula>LEN(TRIM(O453))&gt;0</formula>
    </cfRule>
  </conditionalFormatting>
  <conditionalFormatting sqref="V453:Z468">
    <cfRule type="notContainsBlanks" dxfId="32" priority="2">
      <formula>LEN(TRIM(V453))&gt;0</formula>
    </cfRule>
  </conditionalFormatting>
  <conditionalFormatting sqref="AD453:AG468">
    <cfRule type="notContainsBlanks" dxfId="31" priority="1">
      <formula>LEN(TRIM(AD453))&gt;0</formula>
    </cfRule>
  </conditionalFormatting>
  <dataValidations count="11">
    <dataValidation allowBlank="1" showInputMessage="1" showErrorMessage="1" promptTitle="2018 NERC Holiday" prompt="Memorial Day, 2018 NERC Holiday" sqref="AE469 AE444:AE452 AE300:AE325 AE372:AE397"/>
    <dataValidation allowBlank="1" showErrorMessage="1" sqref="F408:F433 G444:G469 G300:G325 AE264:AE289 F336:F361 G372:G397 AB444:AB469 AE408:AE433"/>
    <dataValidation allowBlank="1" showInputMessage="1" showErrorMessage="1" promptTitle="2022 NERC Holiday" prompt="New Years, 2022 NERC Holiday" sqref="D48:D73"/>
    <dataValidation allowBlank="1" showInputMessage="1" showErrorMessage="1" promptTitle="2022 NERC Holiday" prompt="Memorial Day, 2022 NERC Holiday" sqref="AG192:AG217"/>
    <dataValidation allowBlank="1" showInputMessage="1" showErrorMessage="1" promptTitle="2022 NERC Holiday" prompt="Independence Day, 2022 NERC Holiday" sqref="G264:G289"/>
    <dataValidation allowBlank="1" showInputMessage="1" showErrorMessage="1" promptTitle="2022 NERC Holiday" prompt="Labor Day, 2022 NERC Holiday" sqref="H336:H361"/>
    <dataValidation allowBlank="1" showInputMessage="1" showErrorMessage="1" promptTitle="2022 NERC Holiday" prompt="Thanksgiving, 2022 NERC Holiday" sqref="AA408:AA433"/>
    <dataValidation allowBlank="1" showInputMessage="1" showErrorMessage="1" promptTitle="2022 NERC Holiday" prompt="Christmas, 2022 NERC Holiday" sqref="AC444:AC469"/>
    <dataValidation allowBlank="1" showInputMessage="1" showErrorMessage="1" promptTitle="Highest Singly Hourly Delivery" prompt="This is the highest single hourly delivery in MW, as given in Part V (a) (i), above." sqref="H517:I517"/>
    <dataValidation allowBlank="1" showInputMessage="1" showErrorMessage="1" promptTitle="Highest Winter Peak Hour" prompt="This is the Highest Winter Peak Period hourly delivery in MW, as given in Part V (a)(i), above._x000a_ " sqref="O517:P517"/>
    <dataValidation allowBlank="1" showInputMessage="1" showErrorMessage="1" promptTitle="Winter Peak Delivery" prompt="These hours represent your Winter Peak Delivery. Refer to Part V (a)(i), below, and section 2.2.2.7 of the RFP." sqref="F57:J72 M57:Q72 T57:X72 AA57:AE72 AH57:AH72 AD453:AG468 J93:N108 Q93:U108 X93:AB108 AE93:AE108 D453:E468 H453:L468 O453:S468 V453:Z468 D93:G108"/>
  </dataValidations>
  <pageMargins left="0.5" right="0.5" top="0.75" bottom="0.5" header="0.3" footer="0.3"/>
  <pageSetup scale="31" fitToHeight="3" orientation="portrait"/>
  <rowBreaks count="1" manualBreakCount="1">
    <brk id="529" min="1" max="16" man="1"/>
  </rowBreaks>
  <ignoredErrors>
    <ignoredError sqref="D600:O600 AI50:AJ73 AI86:AJ109 AI122:AJ145 AI158:AJ181 AI194:AJ217 AI230:AJ253 AI266:AJ289 AI302:AJ325 AI338:AJ361 AI374:AJ397 AI410:AJ433 AI446:AJ469 D602:O605 D613:O614 F612:N612 AK93:AK108 AK453:AK468 D607:O611 D606 F606:O606" formulaRange="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R179"/>
  <sheetViews>
    <sheetView showGridLines="0" topLeftCell="A4" workbookViewId="0"/>
  </sheetViews>
  <sheetFormatPr defaultColWidth="9.140625" defaultRowHeight="15" x14ac:dyDescent="0.25"/>
  <cols>
    <col min="1" max="1" width="3.42578125" style="2" customWidth="1"/>
    <col min="2" max="2" width="8.140625" style="2" customWidth="1"/>
    <col min="3" max="3" width="6.85546875" style="2" customWidth="1"/>
    <col min="4" max="15" width="8.7109375" style="2" customWidth="1"/>
    <col min="16" max="17" width="5.7109375" style="2" customWidth="1"/>
    <col min="18" max="23" width="9.140625" style="2"/>
    <col min="24" max="24" width="10.28515625" style="2" customWidth="1"/>
    <col min="25" max="16384" width="9.140625" style="2"/>
  </cols>
  <sheetData>
    <row r="1" spans="1:18" ht="15.75" thickBot="1" x14ac:dyDescent="0.3">
      <c r="A1" s="1"/>
    </row>
    <row r="2" spans="1:18" x14ac:dyDescent="0.25">
      <c r="B2" s="40" t="str">
        <f>"Version " &amp; Version</f>
        <v>Version FINAL 03/31/2017</v>
      </c>
      <c r="C2" s="204"/>
      <c r="D2" s="204"/>
      <c r="E2" s="204"/>
      <c r="F2" s="204"/>
      <c r="G2" s="204"/>
      <c r="H2" s="204"/>
      <c r="I2" s="204"/>
      <c r="J2" s="3"/>
      <c r="K2" s="3"/>
      <c r="L2" s="3"/>
      <c r="M2" s="3"/>
      <c r="N2" s="3"/>
      <c r="O2" s="3"/>
      <c r="P2" s="3"/>
      <c r="Q2" s="34"/>
    </row>
    <row r="3" spans="1:18" ht="15.75" x14ac:dyDescent="0.25">
      <c r="B3" s="487" t="s">
        <v>133</v>
      </c>
      <c r="C3" s="488"/>
      <c r="D3" s="488"/>
      <c r="E3" s="488"/>
      <c r="F3" s="488"/>
      <c r="G3" s="488"/>
      <c r="H3" s="488"/>
      <c r="I3" s="488"/>
      <c r="J3" s="488"/>
      <c r="K3" s="488"/>
      <c r="L3" s="488"/>
      <c r="M3" s="488"/>
      <c r="N3" s="488"/>
      <c r="O3" s="488"/>
      <c r="P3" s="488"/>
      <c r="Q3" s="489"/>
    </row>
    <row r="4" spans="1:18" ht="15.75" x14ac:dyDescent="0.25">
      <c r="B4" s="487" t="s">
        <v>130</v>
      </c>
      <c r="C4" s="488"/>
      <c r="D4" s="488"/>
      <c r="E4" s="488"/>
      <c r="F4" s="488"/>
      <c r="G4" s="488"/>
      <c r="H4" s="488"/>
      <c r="I4" s="488"/>
      <c r="J4" s="488"/>
      <c r="K4" s="488"/>
      <c r="L4" s="488"/>
      <c r="M4" s="488"/>
      <c r="N4" s="488"/>
      <c r="O4" s="488"/>
      <c r="P4" s="488"/>
      <c r="Q4" s="489"/>
    </row>
    <row r="5" spans="1:18" ht="15.75" x14ac:dyDescent="0.25">
      <c r="B5" s="487" t="s">
        <v>306</v>
      </c>
      <c r="C5" s="488"/>
      <c r="D5" s="488"/>
      <c r="E5" s="488"/>
      <c r="F5" s="488"/>
      <c r="G5" s="488"/>
      <c r="H5" s="488"/>
      <c r="I5" s="488"/>
      <c r="J5" s="488"/>
      <c r="K5" s="488"/>
      <c r="L5" s="488"/>
      <c r="M5" s="488"/>
      <c r="N5" s="488"/>
      <c r="O5" s="488"/>
      <c r="P5" s="488"/>
      <c r="Q5" s="489"/>
    </row>
    <row r="6" spans="1:18" ht="15.75" x14ac:dyDescent="0.25">
      <c r="B6" s="171"/>
      <c r="C6" s="206" t="s">
        <v>57</v>
      </c>
      <c r="D6" s="172"/>
      <c r="E6" s="631"/>
      <c r="F6" s="631"/>
      <c r="G6" s="631"/>
      <c r="H6" s="631"/>
      <c r="I6" s="632"/>
      <c r="J6" s="632"/>
      <c r="K6" s="160"/>
      <c r="L6" s="342"/>
      <c r="M6" s="634"/>
      <c r="N6" s="634"/>
      <c r="O6" s="195"/>
      <c r="P6" s="160"/>
      <c r="Q6" s="173"/>
      <c r="R6" s="37"/>
    </row>
    <row r="7" spans="1:18" ht="15.75" x14ac:dyDescent="0.25">
      <c r="B7" s="171"/>
      <c r="C7" s="208"/>
      <c r="D7" s="185"/>
      <c r="E7" s="185"/>
      <c r="F7" s="185"/>
      <c r="G7" s="185"/>
      <c r="H7" s="185"/>
      <c r="I7" s="185"/>
      <c r="J7" s="160"/>
      <c r="K7" s="185"/>
      <c r="L7" s="208"/>
      <c r="M7" s="185"/>
      <c r="N7" s="185"/>
      <c r="O7" s="185"/>
      <c r="P7" s="185"/>
      <c r="Q7" s="173"/>
    </row>
    <row r="8" spans="1:18" ht="11.25" customHeight="1" x14ac:dyDescent="0.25">
      <c r="B8" s="171"/>
      <c r="C8" s="172"/>
      <c r="D8" s="172"/>
      <c r="E8" s="172"/>
      <c r="F8" s="172"/>
      <c r="G8" s="172"/>
      <c r="H8" s="172"/>
      <c r="I8" s="172"/>
      <c r="J8" s="49"/>
      <c r="K8" s="172"/>
      <c r="L8" s="172"/>
      <c r="M8" s="172"/>
      <c r="N8" s="172"/>
      <c r="O8" s="172"/>
      <c r="P8" s="172"/>
      <c r="Q8" s="173"/>
    </row>
    <row r="9" spans="1:18" ht="15.75" x14ac:dyDescent="0.25">
      <c r="B9" s="487" t="s">
        <v>134</v>
      </c>
      <c r="C9" s="488"/>
      <c r="D9" s="488"/>
      <c r="E9" s="488"/>
      <c r="F9" s="488"/>
      <c r="G9" s="488"/>
      <c r="H9" s="488"/>
      <c r="I9" s="488"/>
      <c r="J9" s="488"/>
      <c r="K9" s="488"/>
      <c r="L9" s="488"/>
      <c r="M9" s="488"/>
      <c r="N9" s="488"/>
      <c r="O9" s="488"/>
      <c r="P9" s="488"/>
      <c r="Q9" s="489"/>
    </row>
    <row r="10" spans="1:18" ht="9" customHeight="1" x14ac:dyDescent="0.25">
      <c r="B10" s="20"/>
      <c r="C10" s="14"/>
      <c r="D10" s="14"/>
      <c r="E10" s="14"/>
      <c r="F10" s="14"/>
      <c r="G10" s="14"/>
      <c r="H10" s="14"/>
      <c r="I10" s="14"/>
      <c r="J10" s="14"/>
      <c r="K10" s="14"/>
      <c r="L10" s="14"/>
      <c r="M10" s="14"/>
      <c r="N10" s="14"/>
      <c r="O10" s="14"/>
      <c r="P10" s="14"/>
      <c r="Q10" s="21"/>
    </row>
    <row r="11" spans="1:18" ht="15.75" x14ac:dyDescent="0.25">
      <c r="B11" s="20"/>
      <c r="C11" s="219" t="s">
        <v>128</v>
      </c>
      <c r="D11" s="218" t="s">
        <v>117</v>
      </c>
      <c r="E11" s="218" t="s">
        <v>118</v>
      </c>
      <c r="F11" s="218" t="s">
        <v>119</v>
      </c>
      <c r="G11" s="218" t="s">
        <v>120</v>
      </c>
      <c r="H11" s="218" t="s">
        <v>30</v>
      </c>
      <c r="I11" s="218" t="s">
        <v>121</v>
      </c>
      <c r="J11" s="218" t="s">
        <v>122</v>
      </c>
      <c r="K11" s="218" t="s">
        <v>123</v>
      </c>
      <c r="L11" s="218" t="s">
        <v>124</v>
      </c>
      <c r="M11" s="218" t="s">
        <v>125</v>
      </c>
      <c r="N11" s="218" t="s">
        <v>126</v>
      </c>
      <c r="O11" s="218" t="s">
        <v>127</v>
      </c>
      <c r="P11" s="14"/>
      <c r="Q11" s="21"/>
    </row>
    <row r="12" spans="1:18" ht="15.75" x14ac:dyDescent="0.25">
      <c r="B12" s="20"/>
      <c r="C12" s="214">
        <v>1</v>
      </c>
      <c r="D12" s="481"/>
      <c r="E12" s="481"/>
      <c r="F12" s="481"/>
      <c r="G12" s="481"/>
      <c r="H12" s="481"/>
      <c r="I12" s="481"/>
      <c r="J12" s="481"/>
      <c r="K12" s="481"/>
      <c r="L12" s="481"/>
      <c r="M12" s="481"/>
      <c r="N12" s="481"/>
      <c r="O12" s="481"/>
      <c r="P12" s="14"/>
      <c r="Q12" s="21"/>
      <c r="R12" s="37"/>
    </row>
    <row r="13" spans="1:18" ht="15.75" x14ac:dyDescent="0.25">
      <c r="B13" s="20"/>
      <c r="C13" s="214">
        <v>2</v>
      </c>
      <c r="D13" s="309"/>
      <c r="E13" s="309"/>
      <c r="F13" s="309"/>
      <c r="G13" s="309"/>
      <c r="H13" s="309"/>
      <c r="I13" s="309"/>
      <c r="J13" s="309"/>
      <c r="K13" s="309"/>
      <c r="L13" s="309"/>
      <c r="M13" s="309"/>
      <c r="N13" s="309"/>
      <c r="O13" s="309"/>
      <c r="P13" s="14"/>
      <c r="Q13" s="21"/>
      <c r="R13" s="37"/>
    </row>
    <row r="14" spans="1:18" ht="15.75" x14ac:dyDescent="0.25">
      <c r="B14" s="20"/>
      <c r="C14" s="214">
        <v>3</v>
      </c>
      <c r="D14" s="309"/>
      <c r="E14" s="309"/>
      <c r="F14" s="309"/>
      <c r="G14" s="309"/>
      <c r="H14" s="309"/>
      <c r="I14" s="309"/>
      <c r="J14" s="309"/>
      <c r="K14" s="309"/>
      <c r="L14" s="309"/>
      <c r="M14" s="309"/>
      <c r="N14" s="309"/>
      <c r="O14" s="309"/>
      <c r="P14" s="14"/>
      <c r="Q14" s="21"/>
      <c r="R14" s="37"/>
    </row>
    <row r="15" spans="1:18" ht="15.75" x14ac:dyDescent="0.25">
      <c r="B15" s="20"/>
      <c r="C15" s="214">
        <v>4</v>
      </c>
      <c r="D15" s="309"/>
      <c r="E15" s="309"/>
      <c r="F15" s="309"/>
      <c r="G15" s="309"/>
      <c r="H15" s="309"/>
      <c r="I15" s="309"/>
      <c r="J15" s="309"/>
      <c r="K15" s="309"/>
      <c r="L15" s="309"/>
      <c r="M15" s="309"/>
      <c r="N15" s="309"/>
      <c r="O15" s="309"/>
      <c r="P15" s="14"/>
      <c r="Q15" s="21"/>
      <c r="R15" s="37"/>
    </row>
    <row r="16" spans="1:18" ht="15.75" x14ac:dyDescent="0.25">
      <c r="B16" s="20"/>
      <c r="C16" s="214">
        <v>5</v>
      </c>
      <c r="D16" s="309"/>
      <c r="E16" s="309"/>
      <c r="F16" s="309"/>
      <c r="G16" s="309"/>
      <c r="H16" s="309"/>
      <c r="I16" s="309"/>
      <c r="J16" s="309"/>
      <c r="K16" s="309"/>
      <c r="L16" s="309"/>
      <c r="M16" s="309"/>
      <c r="N16" s="309"/>
      <c r="O16" s="309"/>
      <c r="P16" s="14"/>
      <c r="Q16" s="21"/>
      <c r="R16" s="37"/>
    </row>
    <row r="17" spans="2:18" ht="15.75" x14ac:dyDescent="0.25">
      <c r="B17" s="20"/>
      <c r="C17" s="214">
        <v>6</v>
      </c>
      <c r="D17" s="309"/>
      <c r="E17" s="309"/>
      <c r="F17" s="309"/>
      <c r="G17" s="309"/>
      <c r="H17" s="309"/>
      <c r="I17" s="309"/>
      <c r="J17" s="309"/>
      <c r="K17" s="309"/>
      <c r="L17" s="309"/>
      <c r="M17" s="309"/>
      <c r="N17" s="309"/>
      <c r="O17" s="309"/>
      <c r="P17" s="14"/>
      <c r="Q17" s="21"/>
      <c r="R17" s="37"/>
    </row>
    <row r="18" spans="2:18" ht="15.75" x14ac:dyDescent="0.25">
      <c r="B18" s="20"/>
      <c r="C18" s="214">
        <v>7</v>
      </c>
      <c r="D18" s="309"/>
      <c r="E18" s="309"/>
      <c r="F18" s="309"/>
      <c r="G18" s="309"/>
      <c r="H18" s="309"/>
      <c r="I18" s="309"/>
      <c r="J18" s="309"/>
      <c r="K18" s="309"/>
      <c r="L18" s="309"/>
      <c r="M18" s="309"/>
      <c r="N18" s="309"/>
      <c r="O18" s="309"/>
      <c r="P18" s="14"/>
      <c r="Q18" s="21"/>
      <c r="R18" s="37"/>
    </row>
    <row r="19" spans="2:18" ht="15.75" x14ac:dyDescent="0.25">
      <c r="B19" s="20"/>
      <c r="C19" s="214">
        <v>8</v>
      </c>
      <c r="D19" s="364"/>
      <c r="E19" s="364"/>
      <c r="F19" s="309"/>
      <c r="G19" s="309"/>
      <c r="H19" s="309"/>
      <c r="I19" s="309"/>
      <c r="J19" s="309"/>
      <c r="K19" s="309"/>
      <c r="L19" s="309"/>
      <c r="M19" s="309"/>
      <c r="N19" s="309"/>
      <c r="O19" s="364"/>
      <c r="P19" s="14"/>
      <c r="Q19" s="21"/>
      <c r="R19" s="37"/>
    </row>
    <row r="20" spans="2:18" ht="15.75" x14ac:dyDescent="0.25">
      <c r="B20" s="20"/>
      <c r="C20" s="214">
        <v>9</v>
      </c>
      <c r="D20" s="364"/>
      <c r="E20" s="364"/>
      <c r="F20" s="309"/>
      <c r="G20" s="309"/>
      <c r="H20" s="309"/>
      <c r="I20" s="309"/>
      <c r="J20" s="309"/>
      <c r="K20" s="309"/>
      <c r="L20" s="309"/>
      <c r="M20" s="309"/>
      <c r="N20" s="309"/>
      <c r="O20" s="364"/>
      <c r="P20" s="14"/>
      <c r="Q20" s="21"/>
      <c r="R20" s="37"/>
    </row>
    <row r="21" spans="2:18" ht="15.75" x14ac:dyDescent="0.25">
      <c r="B21" s="20"/>
      <c r="C21" s="346">
        <v>10</v>
      </c>
      <c r="D21" s="364"/>
      <c r="E21" s="364"/>
      <c r="F21" s="309"/>
      <c r="G21" s="309"/>
      <c r="H21" s="309"/>
      <c r="I21" s="309"/>
      <c r="J21" s="309"/>
      <c r="K21" s="309"/>
      <c r="L21" s="309"/>
      <c r="M21" s="309"/>
      <c r="N21" s="309"/>
      <c r="O21" s="364"/>
      <c r="P21" s="14"/>
      <c r="Q21" s="21"/>
      <c r="R21" s="37"/>
    </row>
    <row r="22" spans="2:18" ht="15.75" x14ac:dyDescent="0.25">
      <c r="B22" s="20"/>
      <c r="C22" s="346">
        <v>11</v>
      </c>
      <c r="D22" s="364"/>
      <c r="E22" s="364"/>
      <c r="F22" s="309"/>
      <c r="G22" s="309"/>
      <c r="H22" s="309"/>
      <c r="I22" s="309"/>
      <c r="J22" s="309"/>
      <c r="K22" s="309"/>
      <c r="L22" s="309"/>
      <c r="M22" s="309"/>
      <c r="N22" s="309"/>
      <c r="O22" s="364"/>
      <c r="P22" s="14"/>
      <c r="Q22" s="21"/>
      <c r="R22" s="37"/>
    </row>
    <row r="23" spans="2:18" ht="15.75" x14ac:dyDescent="0.25">
      <c r="B23" s="20"/>
      <c r="C23" s="346">
        <v>12</v>
      </c>
      <c r="D23" s="364"/>
      <c r="E23" s="364"/>
      <c r="F23" s="309"/>
      <c r="G23" s="309"/>
      <c r="H23" s="309"/>
      <c r="I23" s="309"/>
      <c r="J23" s="309"/>
      <c r="K23" s="309"/>
      <c r="L23" s="309"/>
      <c r="M23" s="309"/>
      <c r="N23" s="309"/>
      <c r="O23" s="364"/>
      <c r="P23" s="14"/>
      <c r="Q23" s="21"/>
      <c r="R23" s="37"/>
    </row>
    <row r="24" spans="2:18" ht="15.75" x14ac:dyDescent="0.25">
      <c r="B24" s="20"/>
      <c r="C24" s="346">
        <v>13</v>
      </c>
      <c r="D24" s="364"/>
      <c r="E24" s="364"/>
      <c r="F24" s="309"/>
      <c r="G24" s="309"/>
      <c r="H24" s="309"/>
      <c r="I24" s="309"/>
      <c r="J24" s="309"/>
      <c r="K24" s="309"/>
      <c r="L24" s="309"/>
      <c r="M24" s="309"/>
      <c r="N24" s="309"/>
      <c r="O24" s="364"/>
      <c r="P24" s="14"/>
      <c r="Q24" s="21"/>
      <c r="R24" s="37"/>
    </row>
    <row r="25" spans="2:18" ht="15.75" x14ac:dyDescent="0.25">
      <c r="B25" s="20"/>
      <c r="C25" s="346">
        <v>14</v>
      </c>
      <c r="D25" s="364"/>
      <c r="E25" s="364"/>
      <c r="F25" s="309"/>
      <c r="G25" s="309"/>
      <c r="H25" s="309"/>
      <c r="I25" s="309"/>
      <c r="J25" s="309"/>
      <c r="K25" s="309"/>
      <c r="L25" s="309"/>
      <c r="M25" s="309"/>
      <c r="N25" s="309"/>
      <c r="O25" s="364"/>
      <c r="P25" s="14"/>
      <c r="Q25" s="21"/>
      <c r="R25" s="37"/>
    </row>
    <row r="26" spans="2:18" ht="15.75" x14ac:dyDescent="0.25">
      <c r="B26" s="20"/>
      <c r="C26" s="346">
        <v>15</v>
      </c>
      <c r="D26" s="364"/>
      <c r="E26" s="364"/>
      <c r="F26" s="309"/>
      <c r="G26" s="309"/>
      <c r="H26" s="309"/>
      <c r="I26" s="309"/>
      <c r="J26" s="309"/>
      <c r="K26" s="309"/>
      <c r="L26" s="309"/>
      <c r="M26" s="309"/>
      <c r="N26" s="309"/>
      <c r="O26" s="364"/>
      <c r="P26" s="14"/>
      <c r="Q26" s="21"/>
      <c r="R26" s="37"/>
    </row>
    <row r="27" spans="2:18" ht="15.75" x14ac:dyDescent="0.25">
      <c r="B27" s="20"/>
      <c r="C27" s="346">
        <v>16</v>
      </c>
      <c r="D27" s="364"/>
      <c r="E27" s="364"/>
      <c r="F27" s="309"/>
      <c r="G27" s="309"/>
      <c r="H27" s="309"/>
      <c r="I27" s="309"/>
      <c r="J27" s="309"/>
      <c r="K27" s="309"/>
      <c r="L27" s="309"/>
      <c r="M27" s="309"/>
      <c r="N27" s="309"/>
      <c r="O27" s="364"/>
      <c r="P27" s="14"/>
      <c r="Q27" s="21"/>
      <c r="R27" s="37"/>
    </row>
    <row r="28" spans="2:18" ht="15.75" x14ac:dyDescent="0.25">
      <c r="B28" s="20"/>
      <c r="C28" s="346">
        <v>17</v>
      </c>
      <c r="D28" s="364"/>
      <c r="E28" s="364"/>
      <c r="F28" s="309"/>
      <c r="G28" s="309"/>
      <c r="H28" s="309"/>
      <c r="I28" s="309"/>
      <c r="J28" s="309"/>
      <c r="K28" s="309"/>
      <c r="L28" s="309"/>
      <c r="M28" s="309"/>
      <c r="N28" s="309"/>
      <c r="O28" s="364"/>
      <c r="P28" s="14"/>
      <c r="Q28" s="21"/>
      <c r="R28" s="37"/>
    </row>
    <row r="29" spans="2:18" ht="15.75" x14ac:dyDescent="0.25">
      <c r="B29" s="20"/>
      <c r="C29" s="346">
        <v>18</v>
      </c>
      <c r="D29" s="364"/>
      <c r="E29" s="364"/>
      <c r="F29" s="309"/>
      <c r="G29" s="309"/>
      <c r="H29" s="309"/>
      <c r="I29" s="309"/>
      <c r="J29" s="309"/>
      <c r="K29" s="309"/>
      <c r="L29" s="309"/>
      <c r="M29" s="309"/>
      <c r="N29" s="309"/>
      <c r="O29" s="364"/>
      <c r="P29" s="14"/>
      <c r="Q29" s="21"/>
      <c r="R29" s="37"/>
    </row>
    <row r="30" spans="2:18" ht="15.75" x14ac:dyDescent="0.25">
      <c r="B30" s="20"/>
      <c r="C30" s="346">
        <v>19</v>
      </c>
      <c r="D30" s="364"/>
      <c r="E30" s="364"/>
      <c r="F30" s="309"/>
      <c r="G30" s="309"/>
      <c r="H30" s="309"/>
      <c r="I30" s="309"/>
      <c r="J30" s="309"/>
      <c r="K30" s="309"/>
      <c r="L30" s="309"/>
      <c r="M30" s="309"/>
      <c r="N30" s="309"/>
      <c r="O30" s="364"/>
      <c r="P30" s="14"/>
      <c r="Q30" s="21"/>
      <c r="R30" s="37"/>
    </row>
    <row r="31" spans="2:18" ht="15.75" x14ac:dyDescent="0.25">
      <c r="B31" s="20"/>
      <c r="C31" s="346">
        <v>20</v>
      </c>
      <c r="D31" s="364"/>
      <c r="E31" s="364"/>
      <c r="F31" s="309"/>
      <c r="G31" s="309"/>
      <c r="H31" s="309"/>
      <c r="I31" s="309"/>
      <c r="J31" s="309"/>
      <c r="K31" s="309"/>
      <c r="L31" s="309"/>
      <c r="M31" s="309"/>
      <c r="N31" s="309"/>
      <c r="O31" s="364"/>
      <c r="P31" s="14"/>
      <c r="Q31" s="21"/>
      <c r="R31" s="37"/>
    </row>
    <row r="32" spans="2:18" ht="15.75" x14ac:dyDescent="0.25">
      <c r="B32" s="20"/>
      <c r="C32" s="346">
        <v>21</v>
      </c>
      <c r="D32" s="364"/>
      <c r="E32" s="364"/>
      <c r="F32" s="309"/>
      <c r="G32" s="309"/>
      <c r="H32" s="309"/>
      <c r="I32" s="309"/>
      <c r="J32" s="309"/>
      <c r="K32" s="309"/>
      <c r="L32" s="309"/>
      <c r="M32" s="309"/>
      <c r="N32" s="309"/>
      <c r="O32" s="364"/>
      <c r="P32" s="14"/>
      <c r="Q32" s="21"/>
      <c r="R32" s="37"/>
    </row>
    <row r="33" spans="2:18" ht="15.75" x14ac:dyDescent="0.25">
      <c r="B33" s="20"/>
      <c r="C33" s="346">
        <v>22</v>
      </c>
      <c r="D33" s="364"/>
      <c r="E33" s="364"/>
      <c r="F33" s="309"/>
      <c r="G33" s="309"/>
      <c r="H33" s="309"/>
      <c r="I33" s="309"/>
      <c r="J33" s="309"/>
      <c r="K33" s="309"/>
      <c r="L33" s="309"/>
      <c r="M33" s="309"/>
      <c r="N33" s="309"/>
      <c r="O33" s="364"/>
      <c r="P33" s="14"/>
      <c r="Q33" s="21"/>
      <c r="R33" s="37"/>
    </row>
    <row r="34" spans="2:18" ht="15.75" x14ac:dyDescent="0.25">
      <c r="B34" s="20"/>
      <c r="C34" s="346">
        <v>23</v>
      </c>
      <c r="D34" s="364"/>
      <c r="E34" s="364"/>
      <c r="F34" s="309"/>
      <c r="G34" s="309"/>
      <c r="H34" s="309"/>
      <c r="I34" s="309"/>
      <c r="J34" s="309"/>
      <c r="K34" s="309"/>
      <c r="L34" s="309"/>
      <c r="M34" s="309"/>
      <c r="N34" s="309"/>
      <c r="O34" s="364"/>
      <c r="P34" s="14"/>
      <c r="Q34" s="21"/>
    </row>
    <row r="35" spans="2:18" ht="15.75" x14ac:dyDescent="0.25">
      <c r="B35" s="20"/>
      <c r="C35" s="347">
        <v>24</v>
      </c>
      <c r="D35" s="310"/>
      <c r="E35" s="310"/>
      <c r="F35" s="310"/>
      <c r="G35" s="310"/>
      <c r="H35" s="310"/>
      <c r="I35" s="310"/>
      <c r="J35" s="310"/>
      <c r="K35" s="310"/>
      <c r="L35" s="310"/>
      <c r="M35" s="310"/>
      <c r="N35" s="310"/>
      <c r="O35" s="310"/>
      <c r="P35" s="14"/>
      <c r="Q35" s="21"/>
    </row>
    <row r="36" spans="2:18" ht="15.75" x14ac:dyDescent="0.25">
      <c r="B36" s="20"/>
      <c r="C36" s="236"/>
      <c r="D36" s="15"/>
      <c r="E36" s="15"/>
      <c r="F36" s="15"/>
      <c r="G36" s="15"/>
      <c r="H36" s="15"/>
      <c r="I36" s="15"/>
      <c r="J36" s="15"/>
      <c r="K36" s="15"/>
      <c r="L36" s="15"/>
      <c r="M36" s="15"/>
      <c r="N36" s="15"/>
      <c r="O36" s="15"/>
      <c r="P36" s="14"/>
      <c r="Q36" s="21"/>
    </row>
    <row r="37" spans="2:18" ht="16.5" thickBot="1" x14ac:dyDescent="0.3">
      <c r="B37" s="60"/>
      <c r="C37" s="220"/>
      <c r="D37" s="63"/>
      <c r="E37" s="63"/>
      <c r="F37" s="63"/>
      <c r="G37" s="63"/>
      <c r="H37" s="63"/>
      <c r="I37" s="63"/>
      <c r="J37" s="63"/>
      <c r="K37" s="63"/>
      <c r="L37" s="63"/>
      <c r="M37" s="63"/>
      <c r="N37" s="63"/>
      <c r="O37" s="63"/>
      <c r="P37" s="63"/>
      <c r="Q37" s="64"/>
    </row>
    <row r="38" spans="2:18" ht="15.75" x14ac:dyDescent="0.25">
      <c r="B38" s="40"/>
      <c r="C38" s="361"/>
      <c r="D38" s="362"/>
      <c r="E38" s="362"/>
      <c r="F38" s="362"/>
      <c r="G38" s="362"/>
      <c r="H38" s="362"/>
      <c r="I38" s="362"/>
      <c r="J38" s="362"/>
      <c r="K38" s="362"/>
      <c r="L38" s="362"/>
      <c r="M38" s="362"/>
      <c r="N38" s="362"/>
      <c r="O38" s="362"/>
      <c r="P38" s="362"/>
      <c r="Q38" s="363"/>
    </row>
    <row r="39" spans="2:18" ht="15.75" x14ac:dyDescent="0.25">
      <c r="B39" s="487" t="s">
        <v>132</v>
      </c>
      <c r="C39" s="488"/>
      <c r="D39" s="488"/>
      <c r="E39" s="488"/>
      <c r="F39" s="488"/>
      <c r="G39" s="488"/>
      <c r="H39" s="488"/>
      <c r="I39" s="488"/>
      <c r="J39" s="488"/>
      <c r="K39" s="488"/>
      <c r="L39" s="488"/>
      <c r="M39" s="488"/>
      <c r="N39" s="488"/>
      <c r="O39" s="488"/>
      <c r="P39" s="488"/>
      <c r="Q39" s="489"/>
    </row>
    <row r="40" spans="2:18" ht="15.75" x14ac:dyDescent="0.25">
      <c r="B40" s="487" t="s">
        <v>239</v>
      </c>
      <c r="C40" s="488"/>
      <c r="D40" s="488"/>
      <c r="E40" s="488"/>
      <c r="F40" s="488"/>
      <c r="G40" s="488"/>
      <c r="H40" s="488"/>
      <c r="I40" s="488"/>
      <c r="J40" s="488"/>
      <c r="K40" s="488"/>
      <c r="L40" s="488"/>
      <c r="M40" s="488"/>
      <c r="N40" s="488"/>
      <c r="O40" s="488"/>
      <c r="P40" s="488"/>
      <c r="Q40" s="489"/>
    </row>
    <row r="41" spans="2:18" ht="15.75" x14ac:dyDescent="0.25">
      <c r="B41" s="487" t="s">
        <v>306</v>
      </c>
      <c r="C41" s="488"/>
      <c r="D41" s="488"/>
      <c r="E41" s="488"/>
      <c r="F41" s="488"/>
      <c r="G41" s="488"/>
      <c r="H41" s="488"/>
      <c r="I41" s="488"/>
      <c r="J41" s="488"/>
      <c r="K41" s="488"/>
      <c r="L41" s="488"/>
      <c r="M41" s="488"/>
      <c r="N41" s="488"/>
      <c r="O41" s="488"/>
      <c r="P41" s="488"/>
      <c r="Q41" s="489"/>
    </row>
    <row r="42" spans="2:18" ht="15.75" x14ac:dyDescent="0.25">
      <c r="B42" s="416"/>
      <c r="C42" s="417"/>
      <c r="D42" s="417"/>
      <c r="E42" s="417"/>
      <c r="F42" s="417"/>
      <c r="G42" s="417"/>
      <c r="H42" s="417"/>
      <c r="I42" s="417"/>
      <c r="J42" s="417"/>
      <c r="K42" s="417"/>
      <c r="L42" s="417"/>
      <c r="M42" s="417"/>
      <c r="N42" s="417"/>
      <c r="O42" s="417"/>
      <c r="P42" s="417"/>
      <c r="Q42" s="418"/>
    </row>
    <row r="43" spans="2:18" ht="15.75" x14ac:dyDescent="0.25">
      <c r="B43" s="416"/>
      <c r="C43" s="417"/>
      <c r="D43" s="417"/>
      <c r="E43" s="417"/>
      <c r="F43" s="417"/>
      <c r="G43" s="417"/>
      <c r="H43" s="417"/>
      <c r="I43" s="417"/>
      <c r="J43" s="417"/>
      <c r="K43" s="417"/>
      <c r="L43" s="417"/>
      <c r="M43" s="417"/>
      <c r="N43" s="417"/>
      <c r="O43" s="417"/>
      <c r="P43" s="417"/>
      <c r="Q43" s="418"/>
    </row>
    <row r="44" spans="2:18" ht="15.75" x14ac:dyDescent="0.25">
      <c r="B44" s="416"/>
      <c r="C44" s="417"/>
      <c r="D44" s="417"/>
      <c r="E44" s="417"/>
      <c r="F44" s="417"/>
      <c r="G44" s="417"/>
      <c r="H44" s="417"/>
      <c r="I44" s="417"/>
      <c r="J44" s="417"/>
      <c r="K44" s="417"/>
      <c r="L44" s="417"/>
      <c r="M44" s="417"/>
      <c r="N44" s="417"/>
      <c r="O44" s="417"/>
      <c r="P44" s="417"/>
      <c r="Q44" s="418"/>
    </row>
    <row r="45" spans="2:18" ht="15.75" x14ac:dyDescent="0.25">
      <c r="B45" s="416"/>
      <c r="C45" s="206" t="s">
        <v>57</v>
      </c>
      <c r="D45" s="417"/>
      <c r="E45" s="631"/>
      <c r="F45" s="631"/>
      <c r="G45" s="631"/>
      <c r="H45" s="631"/>
      <c r="I45" s="632"/>
      <c r="J45" s="632"/>
      <c r="K45" s="419"/>
      <c r="L45" s="342"/>
      <c r="M45" s="634"/>
      <c r="N45" s="634"/>
      <c r="O45" s="419"/>
      <c r="P45" s="419"/>
      <c r="Q45" s="418"/>
    </row>
    <row r="46" spans="2:18" ht="15.75" x14ac:dyDescent="0.25">
      <c r="B46" s="416"/>
      <c r="C46" s="208"/>
      <c r="D46" s="185"/>
      <c r="E46" s="185"/>
      <c r="F46" s="185"/>
      <c r="G46" s="185"/>
      <c r="H46" s="185"/>
      <c r="I46" s="185"/>
      <c r="J46" s="419"/>
      <c r="K46" s="185"/>
      <c r="L46" s="208"/>
      <c r="M46" s="185"/>
      <c r="N46" s="185"/>
      <c r="O46" s="185"/>
      <c r="P46" s="185"/>
      <c r="Q46" s="418"/>
    </row>
    <row r="47" spans="2:18" ht="15.75" customHeight="1" x14ac:dyDescent="0.25">
      <c r="B47" s="20"/>
      <c r="C47" s="601" t="s">
        <v>319</v>
      </c>
      <c r="D47" s="601"/>
      <c r="E47" s="601"/>
      <c r="F47" s="601"/>
      <c r="G47" s="601"/>
      <c r="H47" s="601"/>
      <c r="I47" s="601"/>
      <c r="J47" s="601"/>
      <c r="K47" s="601"/>
      <c r="L47" s="601"/>
      <c r="M47" s="601"/>
      <c r="N47" s="601"/>
      <c r="O47" s="601"/>
      <c r="P47" s="17"/>
      <c r="Q47" s="21"/>
    </row>
    <row r="48" spans="2:18" ht="15.75" x14ac:dyDescent="0.25">
      <c r="B48" s="20"/>
      <c r="C48" s="601"/>
      <c r="D48" s="601"/>
      <c r="E48" s="601"/>
      <c r="F48" s="601"/>
      <c r="G48" s="601"/>
      <c r="H48" s="601"/>
      <c r="I48" s="601"/>
      <c r="J48" s="601"/>
      <c r="K48" s="601"/>
      <c r="L48" s="601"/>
      <c r="M48" s="601"/>
      <c r="N48" s="601"/>
      <c r="O48" s="601"/>
      <c r="P48" s="17"/>
      <c r="Q48" s="21"/>
    </row>
    <row r="49" spans="2:18" ht="15.75" x14ac:dyDescent="0.25">
      <c r="B49" s="20"/>
      <c r="C49" s="601"/>
      <c r="D49" s="601"/>
      <c r="E49" s="601"/>
      <c r="F49" s="601"/>
      <c r="G49" s="601"/>
      <c r="H49" s="601"/>
      <c r="I49" s="601"/>
      <c r="J49" s="601"/>
      <c r="K49" s="601"/>
      <c r="L49" s="601"/>
      <c r="M49" s="601"/>
      <c r="N49" s="601"/>
      <c r="O49" s="601"/>
      <c r="P49" s="17"/>
      <c r="Q49" s="21"/>
    </row>
    <row r="50" spans="2:18" ht="15.75" x14ac:dyDescent="0.25">
      <c r="B50" s="20"/>
      <c r="C50" s="601"/>
      <c r="D50" s="601"/>
      <c r="E50" s="601"/>
      <c r="F50" s="601"/>
      <c r="G50" s="601"/>
      <c r="H50" s="601"/>
      <c r="I50" s="601"/>
      <c r="J50" s="601"/>
      <c r="K50" s="601"/>
      <c r="L50" s="601"/>
      <c r="M50" s="601"/>
      <c r="N50" s="601"/>
      <c r="O50" s="601"/>
      <c r="P50" s="17"/>
      <c r="Q50" s="21"/>
    </row>
    <row r="51" spans="2:18" ht="15.75" x14ac:dyDescent="0.25">
      <c r="B51" s="20"/>
      <c r="C51" s="345"/>
      <c r="D51" s="17"/>
      <c r="E51" s="17"/>
      <c r="F51" s="17"/>
      <c r="G51" s="17"/>
      <c r="H51" s="17"/>
      <c r="I51" s="17"/>
      <c r="J51" s="17"/>
      <c r="K51" s="17"/>
      <c r="L51" s="17"/>
      <c r="M51" s="17"/>
      <c r="N51" s="17"/>
      <c r="O51" s="17"/>
      <c r="P51" s="17"/>
      <c r="Q51" s="21"/>
    </row>
    <row r="52" spans="2:18" ht="15.75" x14ac:dyDescent="0.25">
      <c r="B52" s="20"/>
      <c r="C52" s="345"/>
      <c r="D52" s="17"/>
      <c r="E52" s="17"/>
      <c r="F52" s="17"/>
      <c r="G52" s="17"/>
      <c r="H52" s="17"/>
      <c r="I52" s="17"/>
      <c r="J52" s="17"/>
      <c r="K52" s="17"/>
      <c r="L52" s="17"/>
      <c r="M52" s="17"/>
      <c r="N52" s="17"/>
      <c r="O52" s="17"/>
      <c r="P52" s="17"/>
      <c r="Q52" s="21"/>
    </row>
    <row r="53" spans="2:18" ht="15.75" x14ac:dyDescent="0.25">
      <c r="B53" s="20"/>
      <c r="C53" s="345"/>
      <c r="D53" s="17"/>
      <c r="E53" s="17"/>
      <c r="F53" s="17"/>
      <c r="G53" s="17"/>
      <c r="H53" s="17"/>
      <c r="I53" s="17"/>
      <c r="J53" s="17"/>
      <c r="K53" s="17"/>
      <c r="L53" s="17"/>
      <c r="M53" s="17"/>
      <c r="N53" s="17"/>
      <c r="O53" s="17"/>
      <c r="P53" s="17"/>
      <c r="Q53" s="21"/>
    </row>
    <row r="54" spans="2:18" ht="15.75" x14ac:dyDescent="0.25">
      <c r="B54" s="20"/>
      <c r="C54" s="345"/>
      <c r="D54" s="17"/>
      <c r="E54" s="17"/>
      <c r="F54" s="17"/>
      <c r="G54" s="17"/>
      <c r="H54" s="17"/>
      <c r="I54" s="17"/>
      <c r="J54" s="17"/>
      <c r="K54" s="17"/>
      <c r="L54" s="17"/>
      <c r="M54" s="17"/>
      <c r="N54" s="17"/>
      <c r="O54" s="17"/>
      <c r="P54" s="17"/>
      <c r="Q54" s="21"/>
    </row>
    <row r="55" spans="2:18" ht="15.75" x14ac:dyDescent="0.25">
      <c r="B55" s="348"/>
      <c r="C55" s="476"/>
      <c r="D55" s="448"/>
      <c r="E55" s="448"/>
      <c r="F55" s="448"/>
      <c r="G55" s="448"/>
      <c r="H55" s="448"/>
      <c r="I55" s="477" t="s">
        <v>317</v>
      </c>
      <c r="J55" s="654" t="str">
        <f>IF(OR('Part III'!$T$21=TRUE,'Part III'!$T$44=TRUE),"See Part V-Combination",IF(0.7*(SUM(D176:O176))=0,"-",0.7*(SUM(D176:O176))))</f>
        <v>-</v>
      </c>
      <c r="K55" s="654"/>
      <c r="L55" s="654"/>
      <c r="M55" s="448" t="s">
        <v>300</v>
      </c>
      <c r="N55" s="448"/>
      <c r="O55" s="451"/>
      <c r="P55" s="16"/>
      <c r="Q55" s="349"/>
    </row>
    <row r="56" spans="2:18" ht="15.75" customHeight="1" x14ac:dyDescent="0.25">
      <c r="B56" s="20"/>
      <c r="C56" s="652" t="s">
        <v>270</v>
      </c>
      <c r="D56" s="653"/>
      <c r="E56" s="653"/>
      <c r="F56" s="653"/>
      <c r="G56" s="653"/>
      <c r="H56" s="653"/>
      <c r="I56" s="653"/>
      <c r="J56" s="422"/>
      <c r="K56" s="422"/>
      <c r="L56" s="422"/>
      <c r="M56" s="422"/>
      <c r="N56" s="422"/>
      <c r="O56" s="478"/>
      <c r="P56" s="17"/>
      <c r="Q56" s="21"/>
      <c r="R56" s="37"/>
    </row>
    <row r="57" spans="2:18" ht="15.75" x14ac:dyDescent="0.25">
      <c r="B57" s="20"/>
      <c r="C57" s="452"/>
      <c r="D57" s="17"/>
      <c r="E57" s="17"/>
      <c r="F57" s="17"/>
      <c r="G57" s="17"/>
      <c r="H57" s="17"/>
      <c r="I57" s="17"/>
      <c r="J57" s="422"/>
      <c r="K57" s="422"/>
      <c r="L57" s="422"/>
      <c r="M57" s="422"/>
      <c r="N57" s="422"/>
      <c r="O57" s="478"/>
      <c r="P57" s="17"/>
      <c r="Q57" s="21"/>
    </row>
    <row r="58" spans="2:18" ht="15.75" x14ac:dyDescent="0.25">
      <c r="B58" s="20"/>
      <c r="C58" s="637" t="s">
        <v>328</v>
      </c>
      <c r="D58" s="601"/>
      <c r="E58" s="601"/>
      <c r="F58" s="601"/>
      <c r="G58" s="601"/>
      <c r="H58" s="601"/>
      <c r="I58" s="601"/>
      <c r="J58" s="601"/>
      <c r="K58" s="601"/>
      <c r="L58" s="601"/>
      <c r="M58" s="601"/>
      <c r="N58" s="601"/>
      <c r="O58" s="638"/>
      <c r="P58" s="17"/>
      <c r="Q58" s="21"/>
    </row>
    <row r="59" spans="2:18" ht="15.75" x14ac:dyDescent="0.25">
      <c r="B59" s="20"/>
      <c r="C59" s="637"/>
      <c r="D59" s="601"/>
      <c r="E59" s="601"/>
      <c r="F59" s="601"/>
      <c r="G59" s="601"/>
      <c r="H59" s="601"/>
      <c r="I59" s="601"/>
      <c r="J59" s="601"/>
      <c r="K59" s="601"/>
      <c r="L59" s="601"/>
      <c r="M59" s="601"/>
      <c r="N59" s="601"/>
      <c r="O59" s="638"/>
      <c r="P59" s="17"/>
      <c r="Q59" s="21"/>
    </row>
    <row r="60" spans="2:18" ht="15.75" x14ac:dyDescent="0.25">
      <c r="B60" s="20"/>
      <c r="C60" s="639"/>
      <c r="D60" s="640"/>
      <c r="E60" s="640"/>
      <c r="F60" s="640"/>
      <c r="G60" s="640"/>
      <c r="H60" s="640"/>
      <c r="I60" s="640"/>
      <c r="J60" s="640"/>
      <c r="K60" s="640"/>
      <c r="L60" s="640"/>
      <c r="M60" s="640"/>
      <c r="N60" s="640"/>
      <c r="O60" s="641"/>
      <c r="P60" s="17"/>
      <c r="Q60" s="21"/>
    </row>
    <row r="61" spans="2:18" ht="15.75" customHeight="1" x14ac:dyDescent="0.25">
      <c r="B61" s="20"/>
      <c r="C61" s="54"/>
      <c r="D61" s="54"/>
      <c r="E61" s="54"/>
      <c r="F61" s="54"/>
      <c r="G61" s="54"/>
      <c r="H61" s="54"/>
      <c r="I61" s="54"/>
      <c r="J61" s="54"/>
      <c r="K61" s="54"/>
      <c r="L61" s="54"/>
      <c r="M61" s="54"/>
      <c r="N61" s="54"/>
      <c r="O61" s="54"/>
      <c r="P61" s="54"/>
      <c r="Q61" s="439"/>
    </row>
    <row r="62" spans="2:18" ht="15.75" x14ac:dyDescent="0.25">
      <c r="B62" s="20"/>
      <c r="C62" s="54"/>
      <c r="D62" s="54"/>
      <c r="E62" s="54"/>
      <c r="F62" s="54"/>
      <c r="G62" s="54"/>
      <c r="H62" s="54"/>
      <c r="I62" s="54"/>
      <c r="J62" s="54"/>
      <c r="K62" s="54"/>
      <c r="L62" s="54"/>
      <c r="M62" s="54"/>
      <c r="N62" s="54"/>
      <c r="O62" s="54"/>
      <c r="P62" s="54"/>
      <c r="Q62" s="439"/>
    </row>
    <row r="63" spans="2:18" ht="15.75" x14ac:dyDescent="0.25">
      <c r="B63" s="20"/>
      <c r="C63" s="54"/>
      <c r="D63" s="54"/>
      <c r="E63" s="54"/>
      <c r="F63" s="54"/>
      <c r="G63" s="54"/>
      <c r="H63" s="54"/>
      <c r="I63" s="54"/>
      <c r="J63" s="54"/>
      <c r="K63" s="54"/>
      <c r="L63" s="54"/>
      <c r="M63" s="54"/>
      <c r="N63" s="54"/>
      <c r="O63" s="54"/>
      <c r="P63" s="54"/>
      <c r="Q63" s="439"/>
    </row>
    <row r="64" spans="2:18" ht="15.75" x14ac:dyDescent="0.25">
      <c r="B64" s="20"/>
      <c r="C64" s="345"/>
      <c r="D64" s="17"/>
      <c r="E64" s="17"/>
      <c r="F64" s="17"/>
      <c r="G64" s="17"/>
      <c r="H64" s="17"/>
      <c r="I64" s="17"/>
      <c r="J64" s="420"/>
      <c r="K64" s="420"/>
      <c r="L64" s="420"/>
      <c r="M64" s="420"/>
      <c r="N64" s="420"/>
      <c r="O64" s="420"/>
      <c r="P64" s="17"/>
      <c r="Q64" s="21"/>
    </row>
    <row r="65" spans="2:18" ht="16.5" thickBot="1" x14ac:dyDescent="0.3">
      <c r="B65" s="60"/>
      <c r="C65" s="220"/>
      <c r="D65" s="63"/>
      <c r="E65" s="63"/>
      <c r="F65" s="63"/>
      <c r="G65" s="63"/>
      <c r="H65" s="63"/>
      <c r="I65" s="63"/>
      <c r="J65" s="63"/>
      <c r="K65" s="63"/>
      <c r="L65" s="63"/>
      <c r="M65" s="63"/>
      <c r="N65" s="63"/>
      <c r="O65" s="63"/>
      <c r="P65" s="63"/>
      <c r="Q65" s="64"/>
    </row>
    <row r="66" spans="2:18" ht="15.75" x14ac:dyDescent="0.25">
      <c r="B66" s="20"/>
      <c r="C66" s="345"/>
      <c r="D66" s="17"/>
      <c r="E66" s="17"/>
      <c r="F66" s="17"/>
      <c r="G66" s="17"/>
      <c r="H66" s="17"/>
      <c r="I66" s="17"/>
      <c r="J66" s="17"/>
      <c r="K66" s="17"/>
      <c r="L66" s="17"/>
      <c r="M66" s="17"/>
      <c r="N66" s="17"/>
      <c r="O66" s="17"/>
      <c r="P66" s="17"/>
      <c r="Q66" s="21"/>
    </row>
    <row r="67" spans="2:18" ht="15.75" x14ac:dyDescent="0.25">
      <c r="B67" s="20"/>
      <c r="C67" s="17"/>
      <c r="D67" s="17"/>
      <c r="E67" s="17"/>
      <c r="F67" s="17"/>
      <c r="G67" s="17"/>
      <c r="H67" s="17"/>
      <c r="I67" s="17"/>
      <c r="J67" s="565"/>
      <c r="K67" s="566"/>
      <c r="L67" s="566"/>
      <c r="M67" s="566"/>
      <c r="N67" s="566"/>
      <c r="O67" s="566"/>
      <c r="P67" s="566"/>
      <c r="Q67" s="21"/>
    </row>
    <row r="68" spans="2:18" ht="15.75" x14ac:dyDescent="0.25">
      <c r="B68" s="20"/>
      <c r="C68" s="17"/>
      <c r="D68" s="17"/>
      <c r="E68" s="17"/>
      <c r="F68" s="17"/>
      <c r="G68" s="17"/>
      <c r="H68" s="17"/>
      <c r="I68" s="17"/>
      <c r="J68" s="17"/>
      <c r="K68" s="17"/>
      <c r="L68" s="17"/>
      <c r="M68" s="17"/>
      <c r="N68" s="17"/>
      <c r="O68" s="17"/>
      <c r="P68" s="17"/>
      <c r="Q68" s="21"/>
    </row>
    <row r="69" spans="2:18" ht="15.75" x14ac:dyDescent="0.25">
      <c r="B69" s="20"/>
      <c r="C69" s="17"/>
      <c r="D69" s="17"/>
      <c r="E69" s="17"/>
      <c r="F69" s="17"/>
      <c r="G69" s="17"/>
      <c r="H69" s="17"/>
      <c r="I69" s="17"/>
      <c r="J69" s="565"/>
      <c r="K69" s="566"/>
      <c r="L69" s="566"/>
      <c r="M69" s="566"/>
      <c r="N69" s="566"/>
      <c r="O69" s="566"/>
      <c r="P69" s="566"/>
      <c r="Q69" s="21"/>
    </row>
    <row r="70" spans="2:18" ht="15.75" x14ac:dyDescent="0.25">
      <c r="B70" s="20"/>
      <c r="C70" s="17"/>
      <c r="D70" s="17"/>
      <c r="E70" s="17"/>
      <c r="F70" s="17"/>
      <c r="G70" s="17"/>
      <c r="H70" s="17"/>
      <c r="I70" s="17"/>
      <c r="J70" s="174"/>
      <c r="K70" s="175"/>
      <c r="L70" s="175"/>
      <c r="M70" s="175"/>
      <c r="N70" s="175"/>
      <c r="O70" s="175"/>
      <c r="P70" s="175"/>
      <c r="Q70" s="21"/>
    </row>
    <row r="71" spans="2:18" ht="15.75" x14ac:dyDescent="0.25">
      <c r="B71" s="20"/>
      <c r="C71" s="17"/>
      <c r="D71" s="17"/>
      <c r="E71" s="17"/>
      <c r="F71" s="17"/>
      <c r="G71" s="17"/>
      <c r="H71" s="17"/>
      <c r="I71" s="17"/>
      <c r="J71" s="174"/>
      <c r="K71" s="175"/>
      <c r="L71" s="175"/>
      <c r="M71" s="175"/>
      <c r="N71" s="175"/>
      <c r="O71" s="175"/>
      <c r="P71" s="175"/>
      <c r="Q71" s="21"/>
    </row>
    <row r="72" spans="2:18" ht="15.75" x14ac:dyDescent="0.25">
      <c r="B72" s="20"/>
      <c r="C72" s="17"/>
      <c r="D72" s="17"/>
      <c r="E72" s="17"/>
      <c r="F72" s="17"/>
      <c r="G72" s="17"/>
      <c r="H72" s="17"/>
      <c r="I72" s="17"/>
      <c r="J72" s="174"/>
      <c r="K72" s="175"/>
      <c r="L72" s="175"/>
      <c r="M72" s="175"/>
      <c r="N72" s="175"/>
      <c r="O72" s="175"/>
      <c r="P72" s="175"/>
      <c r="Q72" s="21"/>
    </row>
    <row r="73" spans="2:18" ht="15.75" x14ac:dyDescent="0.25">
      <c r="B73" s="20"/>
      <c r="C73" s="17"/>
      <c r="D73" s="17"/>
      <c r="E73" s="17"/>
      <c r="F73" s="17"/>
      <c r="G73" s="17"/>
      <c r="H73" s="17"/>
      <c r="I73" s="17"/>
      <c r="J73" s="174"/>
      <c r="K73" s="175"/>
      <c r="L73" s="175"/>
      <c r="M73" s="175"/>
      <c r="N73" s="175"/>
      <c r="O73" s="175"/>
      <c r="P73" s="175"/>
      <c r="Q73" s="21"/>
    </row>
    <row r="74" spans="2:18" ht="15.75" x14ac:dyDescent="0.25">
      <c r="B74" s="20"/>
      <c r="C74" s="17"/>
      <c r="D74" s="17"/>
      <c r="E74" s="17"/>
      <c r="F74" s="17"/>
      <c r="G74" s="17"/>
      <c r="H74" s="17"/>
      <c r="I74" s="17"/>
      <c r="J74" s="274"/>
      <c r="K74" s="273"/>
      <c r="L74" s="273"/>
      <c r="M74" s="273"/>
      <c r="N74" s="273"/>
      <c r="O74" s="273"/>
      <c r="P74" s="273"/>
      <c r="Q74" s="21"/>
    </row>
    <row r="75" spans="2:18" ht="15.75" x14ac:dyDescent="0.25">
      <c r="B75" s="20"/>
      <c r="C75" s="17"/>
      <c r="D75" s="17"/>
      <c r="E75" s="17"/>
      <c r="F75" s="17"/>
      <c r="G75" s="17"/>
      <c r="H75" s="17"/>
      <c r="I75" s="17"/>
      <c r="J75" s="274"/>
      <c r="K75" s="273"/>
      <c r="L75" s="273"/>
      <c r="M75" s="273"/>
      <c r="N75" s="273"/>
      <c r="O75" s="273"/>
      <c r="P75" s="273"/>
      <c r="Q75" s="21"/>
    </row>
    <row r="76" spans="2:18" ht="15.75" x14ac:dyDescent="0.25">
      <c r="B76" s="20"/>
      <c r="C76" s="17"/>
      <c r="D76" s="17"/>
      <c r="E76" s="17"/>
      <c r="F76" s="17"/>
      <c r="G76" s="17"/>
      <c r="H76" s="17"/>
      <c r="I76" s="17"/>
      <c r="J76" s="274"/>
      <c r="K76" s="273"/>
      <c r="L76" s="273"/>
      <c r="M76" s="273"/>
      <c r="N76" s="273"/>
      <c r="O76" s="273"/>
      <c r="P76" s="273"/>
      <c r="Q76" s="21"/>
    </row>
    <row r="77" spans="2:18" ht="15.75" x14ac:dyDescent="0.25">
      <c r="B77" s="20"/>
      <c r="C77" s="17"/>
      <c r="D77" s="17"/>
      <c r="E77" s="17"/>
      <c r="F77" s="17"/>
      <c r="G77" s="17"/>
      <c r="H77" s="17"/>
      <c r="I77" s="17"/>
      <c r="J77" s="274"/>
      <c r="K77" s="273"/>
      <c r="L77" s="273"/>
      <c r="M77" s="273"/>
      <c r="N77" s="273"/>
      <c r="O77" s="273"/>
      <c r="P77" s="273"/>
      <c r="Q77" s="21"/>
    </row>
    <row r="78" spans="2:18" ht="15.75" x14ac:dyDescent="0.25">
      <c r="B78" s="20"/>
      <c r="C78" s="17"/>
      <c r="D78" s="17"/>
      <c r="E78" s="17"/>
      <c r="F78" s="17"/>
      <c r="G78" s="17"/>
      <c r="H78" s="17"/>
      <c r="I78" s="17"/>
      <c r="J78" s="274"/>
      <c r="K78" s="273"/>
      <c r="L78" s="273"/>
      <c r="M78" s="273"/>
      <c r="N78" s="273"/>
      <c r="O78" s="273"/>
      <c r="P78" s="273"/>
      <c r="Q78" s="21"/>
    </row>
    <row r="79" spans="2:18" ht="15.75" x14ac:dyDescent="0.25">
      <c r="B79" s="20"/>
      <c r="C79" s="17"/>
      <c r="D79" s="17"/>
      <c r="E79" s="17"/>
      <c r="F79" s="17"/>
      <c r="G79" s="17"/>
      <c r="H79" s="17"/>
      <c r="I79" s="17"/>
      <c r="J79" s="274"/>
      <c r="K79" s="273"/>
      <c r="L79" s="273"/>
      <c r="M79" s="273"/>
      <c r="N79" s="273"/>
      <c r="O79" s="273"/>
      <c r="P79" s="273"/>
      <c r="Q79" s="21"/>
    </row>
    <row r="80" spans="2:18" ht="15.75" x14ac:dyDescent="0.25">
      <c r="B80" s="20"/>
      <c r="C80" s="17"/>
      <c r="D80" s="17"/>
      <c r="E80" s="17"/>
      <c r="F80" s="17"/>
      <c r="G80" s="17"/>
      <c r="H80" s="17"/>
      <c r="I80" s="17"/>
      <c r="J80" s="274"/>
      <c r="K80" s="273"/>
      <c r="L80" s="273"/>
      <c r="M80" s="273"/>
      <c r="N80" s="273"/>
      <c r="O80" s="273"/>
      <c r="P80" s="273"/>
      <c r="Q80" s="21"/>
      <c r="R80" s="344"/>
    </row>
    <row r="81" spans="2:17" ht="15.75" x14ac:dyDescent="0.25">
      <c r="B81" s="20"/>
      <c r="C81" s="17"/>
      <c r="D81" s="17"/>
      <c r="E81" s="17"/>
      <c r="F81" s="17"/>
      <c r="G81" s="17"/>
      <c r="H81" s="17"/>
      <c r="I81" s="17"/>
      <c r="J81" s="274"/>
      <c r="K81" s="273"/>
      <c r="L81" s="273"/>
      <c r="M81" s="273"/>
      <c r="N81" s="273"/>
      <c r="O81" s="273"/>
      <c r="P81" s="273"/>
      <c r="Q81" s="21"/>
    </row>
    <row r="82" spans="2:17" ht="15.75" x14ac:dyDescent="0.25">
      <c r="B82" s="20"/>
      <c r="C82" s="17"/>
      <c r="D82" s="17"/>
      <c r="E82" s="17"/>
      <c r="F82" s="17"/>
      <c r="G82" s="17"/>
      <c r="H82" s="17"/>
      <c r="I82" s="17"/>
      <c r="J82" s="274"/>
      <c r="K82" s="273"/>
      <c r="L82" s="273"/>
      <c r="M82" s="273"/>
      <c r="N82" s="273"/>
      <c r="O82" s="273"/>
      <c r="P82" s="273"/>
      <c r="Q82" s="21"/>
    </row>
    <row r="83" spans="2:17" ht="15.75" x14ac:dyDescent="0.25">
      <c r="B83" s="20"/>
      <c r="C83" s="17"/>
      <c r="D83" s="17"/>
      <c r="E83" s="17"/>
      <c r="F83" s="17"/>
      <c r="G83" s="17"/>
      <c r="H83" s="17"/>
      <c r="I83" s="17"/>
      <c r="J83" s="274"/>
      <c r="K83" s="273"/>
      <c r="L83" s="273"/>
      <c r="M83" s="273"/>
      <c r="N83" s="273"/>
      <c r="O83" s="273"/>
      <c r="P83" s="273"/>
      <c r="Q83" s="21"/>
    </row>
    <row r="84" spans="2:17" ht="15.75" x14ac:dyDescent="0.25">
      <c r="B84" s="20"/>
      <c r="C84" s="17"/>
      <c r="D84" s="17"/>
      <c r="E84" s="17"/>
      <c r="F84" s="17"/>
      <c r="G84" s="17"/>
      <c r="H84" s="17"/>
      <c r="I84" s="17"/>
      <c r="J84" s="274"/>
      <c r="K84" s="273"/>
      <c r="L84" s="273"/>
      <c r="M84" s="273"/>
      <c r="N84" s="273"/>
      <c r="O84" s="273"/>
      <c r="P84" s="273"/>
      <c r="Q84" s="21"/>
    </row>
    <row r="85" spans="2:17" ht="15.75" x14ac:dyDescent="0.25">
      <c r="B85" s="20"/>
      <c r="C85" s="17"/>
      <c r="D85" s="17"/>
      <c r="E85" s="17"/>
      <c r="F85" s="17"/>
      <c r="G85" s="17"/>
      <c r="H85" s="17"/>
      <c r="I85" s="17"/>
      <c r="J85" s="274"/>
      <c r="K85" s="273"/>
      <c r="L85" s="273"/>
      <c r="M85" s="273"/>
      <c r="N85" s="273"/>
      <c r="O85" s="273"/>
      <c r="P85" s="273"/>
      <c r="Q85" s="21"/>
    </row>
    <row r="86" spans="2:17" ht="15.75" x14ac:dyDescent="0.25">
      <c r="B86" s="20"/>
      <c r="C86" s="17"/>
      <c r="D86" s="17"/>
      <c r="E86" s="17"/>
      <c r="F86" s="17"/>
      <c r="G86" s="17"/>
      <c r="H86" s="17"/>
      <c r="I86" s="17"/>
      <c r="J86" s="274"/>
      <c r="K86" s="273"/>
      <c r="L86" s="273"/>
      <c r="M86" s="273"/>
      <c r="N86" s="273"/>
      <c r="O86" s="273"/>
      <c r="P86" s="273"/>
      <c r="Q86" s="21"/>
    </row>
    <row r="87" spans="2:17" ht="15.75" x14ac:dyDescent="0.25">
      <c r="B87" s="20"/>
      <c r="C87" s="17"/>
      <c r="D87" s="17"/>
      <c r="E87" s="17"/>
      <c r="F87" s="17"/>
      <c r="G87" s="17"/>
      <c r="H87" s="17"/>
      <c r="I87" s="17"/>
      <c r="J87" s="429"/>
      <c r="K87" s="430"/>
      <c r="L87" s="430"/>
      <c r="M87" s="430"/>
      <c r="N87" s="430"/>
      <c r="O87" s="430"/>
      <c r="P87" s="430"/>
      <c r="Q87" s="21"/>
    </row>
    <row r="88" spans="2:17" ht="15.75" x14ac:dyDescent="0.25">
      <c r="B88" s="20"/>
      <c r="C88" s="17"/>
      <c r="D88" s="17"/>
      <c r="E88" s="17"/>
      <c r="F88" s="17"/>
      <c r="G88" s="17"/>
      <c r="H88" s="17"/>
      <c r="I88" s="17"/>
      <c r="J88" s="429"/>
      <c r="K88" s="430"/>
      <c r="L88" s="430"/>
      <c r="M88" s="430"/>
      <c r="N88" s="430"/>
      <c r="O88" s="430"/>
      <c r="P88" s="430"/>
      <c r="Q88" s="21"/>
    </row>
    <row r="89" spans="2:17" ht="15.75" x14ac:dyDescent="0.25">
      <c r="B89" s="20"/>
      <c r="C89" s="17"/>
      <c r="D89" s="17"/>
      <c r="E89" s="17"/>
      <c r="F89" s="17"/>
      <c r="G89" s="17"/>
      <c r="H89" s="17"/>
      <c r="I89" s="17"/>
      <c r="J89" s="429"/>
      <c r="K89" s="430"/>
      <c r="L89" s="430"/>
      <c r="M89" s="430"/>
      <c r="N89" s="430"/>
      <c r="O89" s="430"/>
      <c r="P89" s="430"/>
      <c r="Q89" s="21"/>
    </row>
    <row r="90" spans="2:17" ht="15.75" x14ac:dyDescent="0.25">
      <c r="B90" s="20"/>
      <c r="C90" s="17"/>
      <c r="D90" s="17"/>
      <c r="E90" s="17"/>
      <c r="F90" s="17"/>
      <c r="G90" s="17"/>
      <c r="H90" s="17"/>
      <c r="I90" s="17"/>
      <c r="J90" s="429"/>
      <c r="K90" s="430"/>
      <c r="L90" s="430"/>
      <c r="M90" s="430"/>
      <c r="N90" s="430"/>
      <c r="O90" s="430"/>
      <c r="P90" s="430"/>
      <c r="Q90" s="21"/>
    </row>
    <row r="91" spans="2:17" ht="15.75" x14ac:dyDescent="0.25">
      <c r="B91" s="20"/>
      <c r="C91" s="17"/>
      <c r="D91" s="17"/>
      <c r="E91" s="17"/>
      <c r="F91" s="17"/>
      <c r="G91" s="17"/>
      <c r="H91" s="17"/>
      <c r="I91" s="17"/>
      <c r="J91" s="274"/>
      <c r="K91" s="273"/>
      <c r="L91" s="273"/>
      <c r="M91" s="273"/>
      <c r="N91" s="273"/>
      <c r="O91" s="273"/>
      <c r="P91" s="273"/>
      <c r="Q91" s="21"/>
    </row>
    <row r="92" spans="2:17" ht="15.75" x14ac:dyDescent="0.25">
      <c r="B92" s="20"/>
      <c r="C92" s="17"/>
      <c r="D92" s="17"/>
      <c r="E92" s="17"/>
      <c r="F92" s="17"/>
      <c r="G92" s="17"/>
      <c r="H92" s="17"/>
      <c r="I92" s="17"/>
      <c r="J92" s="274"/>
      <c r="K92" s="273"/>
      <c r="L92" s="273"/>
      <c r="M92" s="273"/>
      <c r="N92" s="273"/>
      <c r="O92" s="273"/>
      <c r="P92" s="273"/>
      <c r="Q92" s="21"/>
    </row>
    <row r="93" spans="2:17" ht="15.75" x14ac:dyDescent="0.25">
      <c r="B93" s="20"/>
      <c r="C93" s="17"/>
      <c r="D93" s="17"/>
      <c r="E93" s="17"/>
      <c r="F93" s="17"/>
      <c r="G93" s="17"/>
      <c r="H93" s="17"/>
      <c r="I93" s="17"/>
      <c r="J93" s="274"/>
      <c r="K93" s="273"/>
      <c r="L93" s="273"/>
      <c r="M93" s="273"/>
      <c r="N93" s="273"/>
      <c r="O93" s="273"/>
      <c r="P93" s="273"/>
      <c r="Q93" s="21"/>
    </row>
    <row r="94" spans="2:17" ht="16.5" thickBot="1" x14ac:dyDescent="0.3">
      <c r="B94" s="60"/>
      <c r="C94" s="63"/>
      <c r="D94" s="63"/>
      <c r="E94" s="63"/>
      <c r="F94" s="63"/>
      <c r="G94" s="63"/>
      <c r="H94" s="63"/>
      <c r="I94" s="63"/>
      <c r="J94" s="61"/>
      <c r="K94" s="62"/>
      <c r="L94" s="62"/>
      <c r="M94" s="62"/>
      <c r="N94" s="62"/>
      <c r="O94" s="62"/>
      <c r="P94" s="62"/>
      <c r="Q94" s="64"/>
    </row>
    <row r="95" spans="2:17" ht="15.75" thickBot="1" x14ac:dyDescent="0.3"/>
    <row r="96" spans="2:17" x14ac:dyDescent="0.25">
      <c r="B96" s="40" t="str">
        <f>"Version " &amp; Version</f>
        <v>Version FINAL 03/31/2017</v>
      </c>
      <c r="C96" s="204"/>
      <c r="D96" s="204"/>
      <c r="E96" s="204"/>
      <c r="F96" s="204"/>
      <c r="G96" s="204"/>
      <c r="H96" s="204"/>
      <c r="I96" s="204"/>
      <c r="J96" s="3"/>
      <c r="K96" s="3"/>
      <c r="L96" s="3"/>
      <c r="M96" s="3"/>
      <c r="N96" s="3"/>
      <c r="O96" s="3"/>
      <c r="P96" s="3"/>
      <c r="Q96" s="34"/>
    </row>
    <row r="97" spans="2:17" ht="15.75" x14ac:dyDescent="0.25">
      <c r="B97" s="487" t="s">
        <v>297</v>
      </c>
      <c r="C97" s="488"/>
      <c r="D97" s="488"/>
      <c r="E97" s="488"/>
      <c r="F97" s="488"/>
      <c r="G97" s="488"/>
      <c r="H97" s="488"/>
      <c r="I97" s="488"/>
      <c r="J97" s="488"/>
      <c r="K97" s="488"/>
      <c r="L97" s="488"/>
      <c r="M97" s="488"/>
      <c r="N97" s="488"/>
      <c r="O97" s="488"/>
      <c r="P97" s="488"/>
      <c r="Q97" s="489"/>
    </row>
    <row r="98" spans="2:17" ht="15.75" x14ac:dyDescent="0.25">
      <c r="B98" s="487" t="s">
        <v>131</v>
      </c>
      <c r="C98" s="488"/>
      <c r="D98" s="488"/>
      <c r="E98" s="488"/>
      <c r="F98" s="488"/>
      <c r="G98" s="488"/>
      <c r="H98" s="488"/>
      <c r="I98" s="488"/>
      <c r="J98" s="488"/>
      <c r="K98" s="488"/>
      <c r="L98" s="488"/>
      <c r="M98" s="488"/>
      <c r="N98" s="488"/>
      <c r="O98" s="488"/>
      <c r="P98" s="488"/>
      <c r="Q98" s="489"/>
    </row>
    <row r="99" spans="2:17" ht="15.75" x14ac:dyDescent="0.25">
      <c r="B99" s="224"/>
      <c r="C99" s="206" t="s">
        <v>57</v>
      </c>
      <c r="D99" s="225"/>
      <c r="E99" s="631"/>
      <c r="F99" s="631"/>
      <c r="G99" s="631"/>
      <c r="H99" s="631"/>
      <c r="I99" s="632"/>
      <c r="J99" s="632"/>
      <c r="K99" s="160"/>
      <c r="L99" s="207"/>
      <c r="M99" s="633"/>
      <c r="N99" s="633"/>
      <c r="O99" s="160"/>
      <c r="P99" s="160"/>
      <c r="Q99" s="226"/>
    </row>
    <row r="100" spans="2:17" ht="15.75" x14ac:dyDescent="0.25">
      <c r="B100" s="224"/>
      <c r="C100" s="208"/>
      <c r="D100" s="185"/>
      <c r="E100" s="185"/>
      <c r="F100" s="185"/>
      <c r="G100" s="185"/>
      <c r="H100" s="185"/>
      <c r="I100" s="185"/>
      <c r="J100" s="160"/>
      <c r="K100" s="185"/>
      <c r="L100" s="160"/>
      <c r="M100" s="185"/>
      <c r="N100" s="185"/>
      <c r="O100" s="185"/>
      <c r="P100" s="185"/>
      <c r="Q100" s="226"/>
    </row>
    <row r="101" spans="2:17" ht="15.75" x14ac:dyDescent="0.25">
      <c r="B101" s="224"/>
      <c r="C101" s="225"/>
      <c r="D101" s="225"/>
      <c r="E101" s="225"/>
      <c r="F101" s="225"/>
      <c r="G101" s="225"/>
      <c r="H101" s="225"/>
      <c r="I101" s="225"/>
      <c r="J101" s="49"/>
      <c r="K101" s="225"/>
      <c r="L101" s="225"/>
      <c r="M101" s="225"/>
      <c r="N101" s="225"/>
      <c r="O101" s="225"/>
      <c r="P101" s="225"/>
      <c r="Q101" s="226"/>
    </row>
    <row r="102" spans="2:17" ht="15.75" x14ac:dyDescent="0.25">
      <c r="B102" s="487" t="s">
        <v>158</v>
      </c>
      <c r="C102" s="488"/>
      <c r="D102" s="488"/>
      <c r="E102" s="488"/>
      <c r="F102" s="488"/>
      <c r="G102" s="488"/>
      <c r="H102" s="488"/>
      <c r="I102" s="488"/>
      <c r="J102" s="488"/>
      <c r="K102" s="488"/>
      <c r="L102" s="488"/>
      <c r="M102" s="488"/>
      <c r="N102" s="488"/>
      <c r="O102" s="488"/>
      <c r="P102" s="488"/>
      <c r="Q102" s="489"/>
    </row>
    <row r="103" spans="2:17" ht="15.75" x14ac:dyDescent="0.25">
      <c r="B103" s="20"/>
      <c r="C103" s="281" t="s">
        <v>203</v>
      </c>
      <c r="D103" s="14"/>
      <c r="E103" s="14"/>
      <c r="F103" s="14"/>
      <c r="G103" s="14"/>
      <c r="H103" s="14"/>
      <c r="I103" s="14"/>
      <c r="J103" s="14"/>
      <c r="K103" s="14"/>
      <c r="L103" s="14"/>
      <c r="M103" s="14"/>
      <c r="N103" s="14"/>
      <c r="O103" s="14"/>
      <c r="P103" s="14"/>
      <c r="Q103" s="21"/>
    </row>
    <row r="104" spans="2:17" ht="15.75" x14ac:dyDescent="0.25">
      <c r="B104" s="20"/>
      <c r="C104" s="211" t="s">
        <v>129</v>
      </c>
      <c r="D104" s="218" t="s">
        <v>117</v>
      </c>
      <c r="E104" s="218" t="s">
        <v>118</v>
      </c>
      <c r="F104" s="218" t="s">
        <v>119</v>
      </c>
      <c r="G104" s="218" t="s">
        <v>120</v>
      </c>
      <c r="H104" s="218" t="s">
        <v>30</v>
      </c>
      <c r="I104" s="218" t="s">
        <v>121</v>
      </c>
      <c r="J104" s="218" t="s">
        <v>122</v>
      </c>
      <c r="K104" s="218" t="s">
        <v>123</v>
      </c>
      <c r="L104" s="218" t="s">
        <v>124</v>
      </c>
      <c r="M104" s="218" t="s">
        <v>125</v>
      </c>
      <c r="N104" s="218" t="s">
        <v>126</v>
      </c>
      <c r="O104" s="218" t="s">
        <v>127</v>
      </c>
      <c r="P104" s="14"/>
      <c r="Q104" s="21"/>
    </row>
    <row r="105" spans="2:17" ht="15.75" x14ac:dyDescent="0.25">
      <c r="B105" s="20"/>
      <c r="C105" s="212">
        <v>1</v>
      </c>
      <c r="D105" s="213"/>
      <c r="E105" s="213"/>
      <c r="F105" s="213"/>
      <c r="G105" s="213"/>
      <c r="H105" s="213"/>
      <c r="I105" s="213"/>
      <c r="J105" s="213"/>
      <c r="K105" s="213"/>
      <c r="L105" s="213"/>
      <c r="M105" s="213"/>
      <c r="N105" s="213"/>
      <c r="O105" s="213"/>
      <c r="P105" s="14"/>
      <c r="Q105" s="21"/>
    </row>
    <row r="106" spans="2:17" ht="15.75" x14ac:dyDescent="0.25">
      <c r="B106" s="20"/>
      <c r="C106" s="214">
        <v>2</v>
      </c>
      <c r="D106" s="215"/>
      <c r="E106" s="215"/>
      <c r="F106" s="215"/>
      <c r="G106" s="215"/>
      <c r="H106" s="215"/>
      <c r="I106" s="215"/>
      <c r="J106" s="215"/>
      <c r="K106" s="215"/>
      <c r="L106" s="215"/>
      <c r="M106" s="215"/>
      <c r="N106" s="215"/>
      <c r="O106" s="215"/>
      <c r="P106" s="14"/>
      <c r="Q106" s="21"/>
    </row>
    <row r="107" spans="2:17" ht="15.75" x14ac:dyDescent="0.25">
      <c r="B107" s="20"/>
      <c r="C107" s="214">
        <v>3</v>
      </c>
      <c r="D107" s="215"/>
      <c r="E107" s="215"/>
      <c r="F107" s="215"/>
      <c r="G107" s="215"/>
      <c r="H107" s="215"/>
      <c r="I107" s="215"/>
      <c r="J107" s="215"/>
      <c r="K107" s="215"/>
      <c r="L107" s="215"/>
      <c r="M107" s="215"/>
      <c r="N107" s="215"/>
      <c r="O107" s="215"/>
      <c r="P107" s="14"/>
      <c r="Q107" s="21"/>
    </row>
    <row r="108" spans="2:17" ht="15.75" x14ac:dyDescent="0.25">
      <c r="B108" s="20"/>
      <c r="C108" s="214">
        <v>4</v>
      </c>
      <c r="D108" s="215"/>
      <c r="E108" s="215"/>
      <c r="F108" s="215"/>
      <c r="G108" s="215"/>
      <c r="H108" s="215"/>
      <c r="I108" s="215"/>
      <c r="J108" s="215"/>
      <c r="K108" s="215"/>
      <c r="L108" s="215"/>
      <c r="M108" s="215"/>
      <c r="N108" s="215"/>
      <c r="O108" s="215"/>
      <c r="P108" s="14"/>
      <c r="Q108" s="21"/>
    </row>
    <row r="109" spans="2:17" ht="15.75" x14ac:dyDescent="0.25">
      <c r="B109" s="20"/>
      <c r="C109" s="214">
        <v>5</v>
      </c>
      <c r="D109" s="215"/>
      <c r="E109" s="215"/>
      <c r="F109" s="215"/>
      <c r="G109" s="215"/>
      <c r="H109" s="215"/>
      <c r="I109" s="215"/>
      <c r="J109" s="215"/>
      <c r="K109" s="215"/>
      <c r="L109" s="215"/>
      <c r="M109" s="215"/>
      <c r="N109" s="215"/>
      <c r="O109" s="215"/>
      <c r="P109" s="14"/>
      <c r="Q109" s="21"/>
    </row>
    <row r="110" spans="2:17" ht="15.75" x14ac:dyDescent="0.25">
      <c r="B110" s="20"/>
      <c r="C110" s="214">
        <v>6</v>
      </c>
      <c r="D110" s="215"/>
      <c r="E110" s="215"/>
      <c r="F110" s="215"/>
      <c r="G110" s="215"/>
      <c r="H110" s="215"/>
      <c r="I110" s="215"/>
      <c r="J110" s="215"/>
      <c r="K110" s="215"/>
      <c r="L110" s="215"/>
      <c r="M110" s="215"/>
      <c r="N110" s="215"/>
      <c r="O110" s="215"/>
      <c r="P110" s="14"/>
      <c r="Q110" s="21"/>
    </row>
    <row r="111" spans="2:17" ht="15.75" x14ac:dyDescent="0.25">
      <c r="B111" s="20"/>
      <c r="C111" s="214">
        <v>7</v>
      </c>
      <c r="D111" s="215"/>
      <c r="E111" s="215"/>
      <c r="F111" s="215"/>
      <c r="G111" s="215"/>
      <c r="H111" s="215"/>
      <c r="I111" s="215"/>
      <c r="J111" s="215"/>
      <c r="K111" s="215"/>
      <c r="L111" s="215"/>
      <c r="M111" s="215"/>
      <c r="N111" s="215"/>
      <c r="O111" s="215"/>
      <c r="P111" s="14"/>
      <c r="Q111" s="21"/>
    </row>
    <row r="112" spans="2:17" ht="15.75" x14ac:dyDescent="0.25">
      <c r="B112" s="20"/>
      <c r="C112" s="214">
        <v>8</v>
      </c>
      <c r="D112" s="215"/>
      <c r="E112" s="215"/>
      <c r="F112" s="215"/>
      <c r="G112" s="215"/>
      <c r="H112" s="215"/>
      <c r="I112" s="215"/>
      <c r="J112" s="215"/>
      <c r="K112" s="215"/>
      <c r="L112" s="215"/>
      <c r="M112" s="215"/>
      <c r="N112" s="215"/>
      <c r="O112" s="215"/>
      <c r="P112" s="14"/>
      <c r="Q112" s="21"/>
    </row>
    <row r="113" spans="2:17" ht="15.75" x14ac:dyDescent="0.25">
      <c r="B113" s="20"/>
      <c r="C113" s="214">
        <v>9</v>
      </c>
      <c r="D113" s="215"/>
      <c r="E113" s="215"/>
      <c r="F113" s="215"/>
      <c r="G113" s="215"/>
      <c r="H113" s="215"/>
      <c r="I113" s="215"/>
      <c r="J113" s="215"/>
      <c r="K113" s="215"/>
      <c r="L113" s="215"/>
      <c r="M113" s="215"/>
      <c r="N113" s="215"/>
      <c r="O113" s="215"/>
      <c r="P113" s="14"/>
      <c r="Q113" s="21"/>
    </row>
    <row r="114" spans="2:17" ht="15.75" x14ac:dyDescent="0.25">
      <c r="B114" s="20"/>
      <c r="C114" s="214">
        <v>10</v>
      </c>
      <c r="D114" s="215"/>
      <c r="E114" s="215"/>
      <c r="F114" s="215"/>
      <c r="G114" s="215"/>
      <c r="H114" s="215"/>
      <c r="I114" s="215"/>
      <c r="J114" s="215"/>
      <c r="K114" s="215"/>
      <c r="L114" s="215"/>
      <c r="M114" s="215"/>
      <c r="N114" s="215"/>
      <c r="O114" s="215"/>
      <c r="P114" s="14"/>
      <c r="Q114" s="21"/>
    </row>
    <row r="115" spans="2:17" ht="15.75" x14ac:dyDescent="0.25">
      <c r="B115" s="20"/>
      <c r="C115" s="214">
        <v>11</v>
      </c>
      <c r="D115" s="215"/>
      <c r="E115" s="215"/>
      <c r="F115" s="215"/>
      <c r="G115" s="215"/>
      <c r="H115" s="215"/>
      <c r="I115" s="215"/>
      <c r="J115" s="215"/>
      <c r="K115" s="215"/>
      <c r="L115" s="215"/>
      <c r="M115" s="215"/>
      <c r="N115" s="215"/>
      <c r="O115" s="215"/>
      <c r="P115" s="14"/>
      <c r="Q115" s="21"/>
    </row>
    <row r="116" spans="2:17" ht="15.75" x14ac:dyDescent="0.25">
      <c r="B116" s="20"/>
      <c r="C116" s="214">
        <v>12</v>
      </c>
      <c r="D116" s="215"/>
      <c r="E116" s="215"/>
      <c r="F116" s="215"/>
      <c r="G116" s="215"/>
      <c r="H116" s="215"/>
      <c r="I116" s="215"/>
      <c r="J116" s="215"/>
      <c r="K116" s="215"/>
      <c r="L116" s="215"/>
      <c r="M116" s="215"/>
      <c r="N116" s="215"/>
      <c r="O116" s="215"/>
      <c r="P116" s="14"/>
      <c r="Q116" s="21"/>
    </row>
    <row r="117" spans="2:17" ht="15.75" x14ac:dyDescent="0.25">
      <c r="B117" s="20"/>
      <c r="C117" s="214">
        <v>13</v>
      </c>
      <c r="D117" s="215"/>
      <c r="E117" s="215"/>
      <c r="F117" s="215"/>
      <c r="G117" s="215"/>
      <c r="H117" s="215"/>
      <c r="I117" s="215"/>
      <c r="J117" s="215"/>
      <c r="K117" s="215"/>
      <c r="L117" s="215"/>
      <c r="M117" s="215"/>
      <c r="N117" s="215"/>
      <c r="O117" s="215"/>
      <c r="P117" s="14"/>
      <c r="Q117" s="21"/>
    </row>
    <row r="118" spans="2:17" ht="15.75" x14ac:dyDescent="0.25">
      <c r="B118" s="20"/>
      <c r="C118" s="214">
        <v>14</v>
      </c>
      <c r="D118" s="215"/>
      <c r="E118" s="215"/>
      <c r="F118" s="215"/>
      <c r="G118" s="215"/>
      <c r="H118" s="215"/>
      <c r="I118" s="215"/>
      <c r="J118" s="215"/>
      <c r="K118" s="215"/>
      <c r="L118" s="215"/>
      <c r="M118" s="215"/>
      <c r="N118" s="215"/>
      <c r="O118" s="215"/>
      <c r="P118" s="14"/>
      <c r="Q118" s="21"/>
    </row>
    <row r="119" spans="2:17" ht="15.75" x14ac:dyDescent="0.25">
      <c r="B119" s="20"/>
      <c r="C119" s="214">
        <v>15</v>
      </c>
      <c r="D119" s="215"/>
      <c r="E119" s="215"/>
      <c r="F119" s="215"/>
      <c r="G119" s="215"/>
      <c r="H119" s="215"/>
      <c r="I119" s="215"/>
      <c r="J119" s="215"/>
      <c r="K119" s="215"/>
      <c r="L119" s="215"/>
      <c r="M119" s="215"/>
      <c r="N119" s="215"/>
      <c r="O119" s="215"/>
      <c r="P119" s="14"/>
      <c r="Q119" s="21"/>
    </row>
    <row r="120" spans="2:17" ht="15.75" x14ac:dyDescent="0.25">
      <c r="B120" s="20"/>
      <c r="C120" s="214">
        <v>16</v>
      </c>
      <c r="D120" s="215"/>
      <c r="E120" s="215"/>
      <c r="F120" s="215"/>
      <c r="G120" s="215"/>
      <c r="H120" s="215"/>
      <c r="I120" s="215"/>
      <c r="J120" s="215"/>
      <c r="K120" s="215"/>
      <c r="L120" s="215"/>
      <c r="M120" s="215"/>
      <c r="N120" s="215"/>
      <c r="O120" s="215"/>
      <c r="P120" s="14"/>
      <c r="Q120" s="21"/>
    </row>
    <row r="121" spans="2:17" ht="15.75" x14ac:dyDescent="0.25">
      <c r="B121" s="20"/>
      <c r="C121" s="214">
        <v>17</v>
      </c>
      <c r="D121" s="215"/>
      <c r="E121" s="215"/>
      <c r="F121" s="215"/>
      <c r="G121" s="215"/>
      <c r="H121" s="215"/>
      <c r="I121" s="215"/>
      <c r="J121" s="215"/>
      <c r="K121" s="215"/>
      <c r="L121" s="215"/>
      <c r="M121" s="215"/>
      <c r="N121" s="215"/>
      <c r="O121" s="215"/>
      <c r="P121" s="14"/>
      <c r="Q121" s="21"/>
    </row>
    <row r="122" spans="2:17" ht="15.75" x14ac:dyDescent="0.25">
      <c r="B122" s="20"/>
      <c r="C122" s="214">
        <v>18</v>
      </c>
      <c r="D122" s="215"/>
      <c r="E122" s="215"/>
      <c r="F122" s="215"/>
      <c r="G122" s="215"/>
      <c r="H122" s="215"/>
      <c r="I122" s="215"/>
      <c r="J122" s="215"/>
      <c r="K122" s="215"/>
      <c r="L122" s="215"/>
      <c r="M122" s="215"/>
      <c r="N122" s="215"/>
      <c r="O122" s="215"/>
      <c r="P122" s="14"/>
      <c r="Q122" s="21"/>
    </row>
    <row r="123" spans="2:17" ht="15.75" x14ac:dyDescent="0.25">
      <c r="B123" s="20"/>
      <c r="C123" s="214">
        <v>19</v>
      </c>
      <c r="D123" s="215"/>
      <c r="E123" s="215"/>
      <c r="F123" s="215"/>
      <c r="G123" s="215"/>
      <c r="H123" s="215"/>
      <c r="I123" s="215"/>
      <c r="J123" s="215"/>
      <c r="K123" s="215"/>
      <c r="L123" s="215"/>
      <c r="M123" s="215"/>
      <c r="N123" s="215"/>
      <c r="O123" s="215"/>
      <c r="P123" s="14"/>
      <c r="Q123" s="21"/>
    </row>
    <row r="124" spans="2:17" ht="15.75" x14ac:dyDescent="0.25">
      <c r="B124" s="20"/>
      <c r="C124" s="214">
        <v>20</v>
      </c>
      <c r="D124" s="215"/>
      <c r="E124" s="215"/>
      <c r="F124" s="215"/>
      <c r="G124" s="215"/>
      <c r="H124" s="215"/>
      <c r="I124" s="215"/>
      <c r="J124" s="215"/>
      <c r="K124" s="215"/>
      <c r="L124" s="215"/>
      <c r="M124" s="215"/>
      <c r="N124" s="215"/>
      <c r="O124" s="215"/>
      <c r="P124" s="14"/>
      <c r="Q124" s="21"/>
    </row>
    <row r="125" spans="2:17" ht="15.75" x14ac:dyDescent="0.25">
      <c r="B125" s="20"/>
      <c r="C125" s="216">
        <v>21</v>
      </c>
      <c r="D125" s="217"/>
      <c r="E125" s="217"/>
      <c r="F125" s="217"/>
      <c r="G125" s="217"/>
      <c r="H125" s="217"/>
      <c r="I125" s="217"/>
      <c r="J125" s="217"/>
      <c r="K125" s="217"/>
      <c r="L125" s="217"/>
      <c r="M125" s="217"/>
      <c r="N125" s="217"/>
      <c r="O125" s="217"/>
      <c r="P125" s="14"/>
      <c r="Q125" s="21"/>
    </row>
    <row r="126" spans="2:17" ht="15.75" x14ac:dyDescent="0.25">
      <c r="B126" s="20"/>
      <c r="C126" s="205"/>
      <c r="D126" s="17"/>
      <c r="E126" s="17"/>
      <c r="F126" s="17"/>
      <c r="G126" s="17"/>
      <c r="H126" s="17"/>
      <c r="I126" s="17"/>
      <c r="J126" s="17"/>
      <c r="K126" s="17"/>
      <c r="L126" s="17"/>
      <c r="M126" s="17"/>
      <c r="N126" s="17"/>
      <c r="O126" s="17"/>
      <c r="P126" s="17"/>
      <c r="Q126" s="21"/>
    </row>
    <row r="127" spans="2:17" ht="15.75" x14ac:dyDescent="0.25">
      <c r="B127" s="20"/>
      <c r="C127" s="235" t="s">
        <v>159</v>
      </c>
      <c r="D127" s="17"/>
      <c r="E127" s="17"/>
      <c r="F127" s="17"/>
      <c r="G127" s="17"/>
      <c r="H127" s="17"/>
      <c r="I127" s="17"/>
      <c r="J127" s="17"/>
      <c r="K127" s="17"/>
      <c r="L127" s="17"/>
      <c r="M127" s="17"/>
      <c r="N127" s="17"/>
      <c r="O127" s="17"/>
      <c r="P127" s="17"/>
      <c r="Q127" s="21"/>
    </row>
    <row r="128" spans="2:17" ht="16.5" thickBot="1" x14ac:dyDescent="0.3">
      <c r="B128" s="60"/>
      <c r="C128" s="63"/>
      <c r="D128" s="63"/>
      <c r="E128" s="63"/>
      <c r="F128" s="63"/>
      <c r="G128" s="63"/>
      <c r="H128" s="63"/>
      <c r="I128" s="63"/>
      <c r="J128" s="642"/>
      <c r="K128" s="643"/>
      <c r="L128" s="643"/>
      <c r="M128" s="643"/>
      <c r="N128" s="643"/>
      <c r="O128" s="643"/>
      <c r="P128" s="643"/>
      <c r="Q128" s="64"/>
    </row>
    <row r="129" spans="2:17" ht="15.75" x14ac:dyDescent="0.25">
      <c r="B129" s="20"/>
      <c r="C129" s="17"/>
      <c r="D129" s="17"/>
      <c r="E129" s="17"/>
      <c r="F129" s="17"/>
      <c r="G129" s="17"/>
      <c r="H129" s="17"/>
      <c r="I129" s="17"/>
      <c r="J129" s="227"/>
      <c r="K129" s="228"/>
      <c r="L129" s="228"/>
      <c r="M129" s="228"/>
      <c r="N129" s="228"/>
      <c r="O129" s="228"/>
      <c r="P129" s="228"/>
      <c r="Q129" s="21"/>
    </row>
    <row r="130" spans="2:17" ht="15.75" x14ac:dyDescent="0.25">
      <c r="B130" s="20"/>
      <c r="C130" s="17"/>
      <c r="D130" s="17"/>
      <c r="E130" s="17"/>
      <c r="F130" s="17"/>
      <c r="G130" s="17"/>
      <c r="H130" s="17"/>
      <c r="I130" s="17"/>
      <c r="J130" s="227"/>
      <c r="K130" s="228"/>
      <c r="L130" s="228"/>
      <c r="M130" s="228"/>
      <c r="N130" s="228"/>
      <c r="O130" s="228"/>
      <c r="P130" s="228"/>
      <c r="Q130" s="21"/>
    </row>
    <row r="131" spans="2:17" ht="15.75" x14ac:dyDescent="0.25">
      <c r="B131" s="20"/>
      <c r="C131" s="17"/>
      <c r="D131" s="17"/>
      <c r="E131" s="17"/>
      <c r="F131" s="17"/>
      <c r="G131" s="17"/>
      <c r="H131" s="17"/>
      <c r="I131" s="17"/>
      <c r="J131" s="227"/>
      <c r="K131" s="228"/>
      <c r="L131" s="228"/>
      <c r="M131" s="228"/>
      <c r="N131" s="228"/>
      <c r="O131" s="228"/>
      <c r="P131" s="228"/>
      <c r="Q131" s="21"/>
    </row>
    <row r="132" spans="2:17" ht="15.75" x14ac:dyDescent="0.25">
      <c r="B132" s="20"/>
      <c r="C132" s="17"/>
      <c r="D132" s="17"/>
      <c r="E132" s="17"/>
      <c r="F132" s="17"/>
      <c r="G132" s="17"/>
      <c r="H132" s="17"/>
      <c r="I132" s="17"/>
      <c r="J132" s="227"/>
      <c r="K132" s="228"/>
      <c r="L132" s="228"/>
      <c r="M132" s="228"/>
      <c r="N132" s="228"/>
      <c r="O132" s="228"/>
      <c r="P132" s="228"/>
      <c r="Q132" s="21"/>
    </row>
    <row r="133" spans="2:17" ht="15.75" x14ac:dyDescent="0.25">
      <c r="B133" s="20"/>
      <c r="C133" s="17"/>
      <c r="D133" s="17"/>
      <c r="E133" s="17"/>
      <c r="F133" s="17"/>
      <c r="G133" s="17"/>
      <c r="H133" s="17"/>
      <c r="I133" s="17"/>
      <c r="J133" s="227"/>
      <c r="K133" s="228"/>
      <c r="L133" s="228"/>
      <c r="M133" s="228"/>
      <c r="N133" s="228"/>
      <c r="O133" s="228"/>
      <c r="P133" s="228"/>
      <c r="Q133" s="21"/>
    </row>
    <row r="134" spans="2:17" ht="15.75" x14ac:dyDescent="0.25">
      <c r="B134" s="20"/>
      <c r="C134" s="17"/>
      <c r="D134" s="17"/>
      <c r="E134" s="17"/>
      <c r="F134" s="17"/>
      <c r="G134" s="17"/>
      <c r="H134" s="17"/>
      <c r="I134" s="17"/>
      <c r="J134" s="227"/>
      <c r="K134" s="228"/>
      <c r="L134" s="228"/>
      <c r="M134" s="228"/>
      <c r="N134" s="228"/>
      <c r="O134" s="228"/>
      <c r="P134" s="228"/>
      <c r="Q134" s="21"/>
    </row>
    <row r="135" spans="2:17" ht="15.75" x14ac:dyDescent="0.25">
      <c r="B135" s="20"/>
      <c r="C135" s="17"/>
      <c r="D135" s="17"/>
      <c r="E135" s="17"/>
      <c r="F135" s="17"/>
      <c r="G135" s="17"/>
      <c r="H135" s="17"/>
      <c r="I135" s="17"/>
      <c r="J135" s="227"/>
      <c r="K135" s="228"/>
      <c r="L135" s="228"/>
      <c r="M135" s="228"/>
      <c r="N135" s="228"/>
      <c r="O135" s="228"/>
      <c r="P135" s="228"/>
      <c r="Q135" s="21"/>
    </row>
    <row r="136" spans="2:17" ht="15.75" x14ac:dyDescent="0.25">
      <c r="B136" s="20"/>
      <c r="C136" s="17"/>
      <c r="D136" s="17"/>
      <c r="E136" s="17"/>
      <c r="F136" s="17"/>
      <c r="G136" s="17"/>
      <c r="H136" s="17"/>
      <c r="I136" s="17"/>
      <c r="J136" s="227"/>
      <c r="K136" s="228"/>
      <c r="L136" s="228"/>
      <c r="M136" s="228"/>
      <c r="N136" s="228"/>
      <c r="O136" s="228"/>
      <c r="P136" s="228"/>
      <c r="Q136" s="21"/>
    </row>
    <row r="137" spans="2:17" ht="15.75" x14ac:dyDescent="0.25">
      <c r="B137" s="20"/>
      <c r="C137" s="17"/>
      <c r="D137" s="17"/>
      <c r="E137" s="17"/>
      <c r="F137" s="17"/>
      <c r="G137" s="17"/>
      <c r="H137" s="17"/>
      <c r="I137" s="17"/>
      <c r="J137" s="227"/>
      <c r="K137" s="228"/>
      <c r="L137" s="228"/>
      <c r="M137" s="228"/>
      <c r="N137" s="228"/>
      <c r="O137" s="228"/>
      <c r="P137" s="228"/>
      <c r="Q137" s="21"/>
    </row>
    <row r="138" spans="2:17" ht="15.75" x14ac:dyDescent="0.25">
      <c r="B138" s="20"/>
      <c r="C138" s="17"/>
      <c r="D138" s="17"/>
      <c r="E138" s="17"/>
      <c r="F138" s="17"/>
      <c r="G138" s="17"/>
      <c r="H138" s="17"/>
      <c r="I138" s="17"/>
      <c r="J138" s="227"/>
      <c r="K138" s="228"/>
      <c r="L138" s="228"/>
      <c r="M138" s="228"/>
      <c r="N138" s="228"/>
      <c r="O138" s="228"/>
      <c r="P138" s="228"/>
      <c r="Q138" s="21"/>
    </row>
    <row r="139" spans="2:17" ht="15.75" x14ac:dyDescent="0.25">
      <c r="B139" s="20"/>
      <c r="C139" s="17"/>
      <c r="D139" s="17"/>
      <c r="E139" s="17"/>
      <c r="F139" s="17"/>
      <c r="G139" s="17"/>
      <c r="H139" s="17"/>
      <c r="I139" s="17"/>
      <c r="J139" s="227"/>
      <c r="K139" s="228"/>
      <c r="L139" s="228"/>
      <c r="M139" s="228"/>
      <c r="N139" s="228"/>
      <c r="O139" s="228"/>
      <c r="P139" s="228"/>
      <c r="Q139" s="21"/>
    </row>
    <row r="140" spans="2:17" ht="16.5" thickBot="1" x14ac:dyDescent="0.3">
      <c r="B140" s="60"/>
      <c r="C140" s="63"/>
      <c r="D140" s="63"/>
      <c r="E140" s="63"/>
      <c r="F140" s="63"/>
      <c r="G140" s="63"/>
      <c r="H140" s="63"/>
      <c r="I140" s="63"/>
      <c r="J140" s="61"/>
      <c r="K140" s="62"/>
      <c r="L140" s="62"/>
      <c r="M140" s="62"/>
      <c r="N140" s="62"/>
      <c r="O140" s="62"/>
      <c r="P140" s="62"/>
      <c r="Q140" s="64"/>
    </row>
    <row r="142" spans="2:17" ht="15.75" thickBot="1" x14ac:dyDescent="0.3"/>
    <row r="143" spans="2:17" x14ac:dyDescent="0.25">
      <c r="B143" s="40" t="str">
        <f>"Version " &amp; Version</f>
        <v>Version FINAL 03/31/2017</v>
      </c>
      <c r="C143" s="204"/>
      <c r="D143" s="204"/>
      <c r="E143" s="204"/>
      <c r="F143" s="204"/>
      <c r="G143" s="204"/>
      <c r="H143" s="204"/>
      <c r="I143" s="204"/>
      <c r="J143" s="3"/>
      <c r="K143" s="3"/>
      <c r="L143" s="3"/>
      <c r="M143" s="3"/>
      <c r="N143" s="3"/>
      <c r="O143" s="3"/>
      <c r="P143" s="3"/>
      <c r="Q143" s="34"/>
    </row>
    <row r="144" spans="2:17" ht="15.75" x14ac:dyDescent="0.25">
      <c r="B144" s="487" t="s">
        <v>160</v>
      </c>
      <c r="C144" s="488"/>
      <c r="D144" s="488"/>
      <c r="E144" s="488"/>
      <c r="F144" s="488"/>
      <c r="G144" s="488"/>
      <c r="H144" s="488"/>
      <c r="I144" s="488"/>
      <c r="J144" s="488"/>
      <c r="K144" s="488"/>
      <c r="L144" s="488"/>
      <c r="M144" s="488"/>
      <c r="N144" s="488"/>
      <c r="O144" s="488"/>
      <c r="P144" s="488"/>
      <c r="Q144" s="489"/>
    </row>
    <row r="145" spans="2:17" ht="15.75" x14ac:dyDescent="0.25">
      <c r="B145" s="487" t="s">
        <v>161</v>
      </c>
      <c r="C145" s="488"/>
      <c r="D145" s="488"/>
      <c r="E145" s="488"/>
      <c r="F145" s="488"/>
      <c r="G145" s="488"/>
      <c r="H145" s="488"/>
      <c r="I145" s="488"/>
      <c r="J145" s="488"/>
      <c r="K145" s="488"/>
      <c r="L145" s="488"/>
      <c r="M145" s="488"/>
      <c r="N145" s="488"/>
      <c r="O145" s="488"/>
      <c r="P145" s="488"/>
      <c r="Q145" s="489"/>
    </row>
    <row r="146" spans="2:17" ht="3.75" customHeight="1" x14ac:dyDescent="0.25">
      <c r="B146" s="224"/>
      <c r="C146" s="225"/>
      <c r="D146" s="225"/>
      <c r="E146" s="225"/>
      <c r="F146" s="225"/>
      <c r="G146" s="225"/>
      <c r="H146" s="225"/>
      <c r="I146" s="225"/>
      <c r="J146" s="49"/>
      <c r="K146" s="225"/>
      <c r="L146" s="225"/>
      <c r="M146" s="225"/>
      <c r="N146" s="225"/>
      <c r="O146" s="225"/>
      <c r="P146" s="225"/>
      <c r="Q146" s="226"/>
    </row>
    <row r="147" spans="2:17" ht="15.75" x14ac:dyDescent="0.25">
      <c r="B147" s="487" t="s">
        <v>206</v>
      </c>
      <c r="C147" s="488"/>
      <c r="D147" s="488"/>
      <c r="E147" s="488"/>
      <c r="F147" s="488"/>
      <c r="G147" s="488"/>
      <c r="H147" s="488"/>
      <c r="I147" s="488"/>
      <c r="J147" s="488"/>
      <c r="K147" s="488"/>
      <c r="L147" s="488"/>
      <c r="M147" s="488"/>
      <c r="N147" s="488"/>
      <c r="O147" s="488"/>
      <c r="P147" s="488"/>
      <c r="Q147" s="489"/>
    </row>
    <row r="148" spans="2:17" ht="5.25" customHeight="1" x14ac:dyDescent="0.25">
      <c r="B148" s="20"/>
      <c r="C148" s="14"/>
      <c r="D148" s="14"/>
      <c r="E148" s="14"/>
      <c r="F148" s="14"/>
      <c r="G148" s="14"/>
      <c r="H148" s="14"/>
      <c r="I148" s="14"/>
      <c r="J148" s="14"/>
      <c r="K148" s="14"/>
      <c r="L148" s="14"/>
      <c r="M148" s="14"/>
      <c r="N148" s="14"/>
      <c r="O148" s="14"/>
      <c r="P148" s="14"/>
      <c r="Q148" s="21"/>
    </row>
    <row r="149" spans="2:17" ht="15.75" x14ac:dyDescent="0.25">
      <c r="B149" s="20"/>
      <c r="C149" s="188"/>
      <c r="D149" s="218" t="s">
        <v>117</v>
      </c>
      <c r="E149" s="218" t="s">
        <v>118</v>
      </c>
      <c r="F149" s="218" t="s">
        <v>119</v>
      </c>
      <c r="G149" s="218" t="s">
        <v>120</v>
      </c>
      <c r="H149" s="218" t="s">
        <v>30</v>
      </c>
      <c r="I149" s="218" t="s">
        <v>121</v>
      </c>
      <c r="J149" s="218" t="s">
        <v>122</v>
      </c>
      <c r="K149" s="218" t="s">
        <v>123</v>
      </c>
      <c r="L149" s="218" t="s">
        <v>124</v>
      </c>
      <c r="M149" s="218" t="s">
        <v>125</v>
      </c>
      <c r="N149" s="218" t="s">
        <v>126</v>
      </c>
      <c r="O149" s="218" t="s">
        <v>127</v>
      </c>
      <c r="P149" s="14"/>
      <c r="Q149" s="21"/>
    </row>
    <row r="150" spans="2:17" ht="6" customHeight="1" x14ac:dyDescent="0.25">
      <c r="B150" s="20"/>
      <c r="C150" s="236"/>
      <c r="D150" s="237"/>
      <c r="E150" s="237"/>
      <c r="F150" s="237"/>
      <c r="G150" s="237"/>
      <c r="H150" s="237"/>
      <c r="I150" s="237"/>
      <c r="J150" s="237"/>
      <c r="K150" s="237"/>
      <c r="L150" s="237"/>
      <c r="M150" s="237"/>
      <c r="N150" s="237"/>
      <c r="O150" s="237"/>
      <c r="P150" s="14"/>
      <c r="Q150" s="21"/>
    </row>
    <row r="151" spans="2:17" ht="15.75" x14ac:dyDescent="0.25">
      <c r="B151" s="20"/>
      <c r="C151" s="283" t="s">
        <v>162</v>
      </c>
      <c r="D151" s="237"/>
      <c r="E151" s="237"/>
      <c r="F151" s="237"/>
      <c r="G151" s="237"/>
      <c r="H151" s="237"/>
      <c r="I151" s="237"/>
      <c r="J151" s="237"/>
      <c r="K151" s="237"/>
      <c r="L151" s="237"/>
      <c r="M151" s="237"/>
      <c r="N151" s="237"/>
      <c r="O151" s="237"/>
      <c r="P151" s="14"/>
      <c r="Q151" s="21"/>
    </row>
    <row r="152" spans="2:17" ht="15.75" x14ac:dyDescent="0.25">
      <c r="B152" s="20"/>
      <c r="C152" s="236"/>
      <c r="D152" s="238">
        <f>D156-D154</f>
        <v>22.14</v>
      </c>
      <c r="E152" s="238">
        <f t="shared" ref="E152:O152" si="0">E156-E154</f>
        <v>20.18</v>
      </c>
      <c r="F152" s="238">
        <f t="shared" si="0"/>
        <v>22.14</v>
      </c>
      <c r="G152" s="238">
        <f t="shared" si="0"/>
        <v>21.43</v>
      </c>
      <c r="H152" s="238">
        <f t="shared" si="0"/>
        <v>22.14</v>
      </c>
      <c r="I152" s="238">
        <f t="shared" si="0"/>
        <v>21.43</v>
      </c>
      <c r="J152" s="238">
        <f t="shared" si="0"/>
        <v>22.14</v>
      </c>
      <c r="K152" s="238">
        <f t="shared" si="0"/>
        <v>22.14</v>
      </c>
      <c r="L152" s="238">
        <f t="shared" si="0"/>
        <v>21.43</v>
      </c>
      <c r="M152" s="238">
        <f t="shared" si="0"/>
        <v>22.14</v>
      </c>
      <c r="N152" s="238">
        <f t="shared" si="0"/>
        <v>21.43</v>
      </c>
      <c r="O152" s="238">
        <f t="shared" si="0"/>
        <v>22.14</v>
      </c>
      <c r="P152" s="14"/>
      <c r="Q152" s="21"/>
    </row>
    <row r="153" spans="2:17" ht="15.75" x14ac:dyDescent="0.25">
      <c r="B153" s="20"/>
      <c r="C153" s="283" t="s">
        <v>163</v>
      </c>
      <c r="D153"/>
      <c r="E153"/>
      <c r="F153"/>
      <c r="G153" s="284"/>
      <c r="H153" s="237"/>
      <c r="I153" s="237"/>
      <c r="J153" s="237"/>
      <c r="K153" s="237"/>
      <c r="L153" s="237"/>
      <c r="M153" s="237"/>
      <c r="N153" s="237"/>
      <c r="O153" s="237"/>
      <c r="P153" s="14"/>
      <c r="Q153" s="21"/>
    </row>
    <row r="154" spans="2:17" ht="15.75" x14ac:dyDescent="0.25">
      <c r="B154" s="20"/>
      <c r="C154" s="236"/>
      <c r="D154" s="238">
        <f>ROUND(2/7*D156,2)</f>
        <v>8.86</v>
      </c>
      <c r="E154" s="238">
        <f t="shared" ref="E154:O154" si="1">ROUND(2/7*E156,2)</f>
        <v>8.07</v>
      </c>
      <c r="F154" s="238">
        <f t="shared" si="1"/>
        <v>8.86</v>
      </c>
      <c r="G154" s="238">
        <f t="shared" si="1"/>
        <v>8.57</v>
      </c>
      <c r="H154" s="238">
        <f t="shared" si="1"/>
        <v>8.86</v>
      </c>
      <c r="I154" s="238">
        <f t="shared" si="1"/>
        <v>8.57</v>
      </c>
      <c r="J154" s="238">
        <f t="shared" si="1"/>
        <v>8.86</v>
      </c>
      <c r="K154" s="238">
        <f t="shared" si="1"/>
        <v>8.86</v>
      </c>
      <c r="L154" s="238">
        <f t="shared" si="1"/>
        <v>8.57</v>
      </c>
      <c r="M154" s="238">
        <f t="shared" si="1"/>
        <v>8.86</v>
      </c>
      <c r="N154" s="238">
        <f t="shared" si="1"/>
        <v>8.57</v>
      </c>
      <c r="O154" s="238">
        <f t="shared" si="1"/>
        <v>8.86</v>
      </c>
      <c r="P154" s="14"/>
      <c r="Q154" s="21"/>
    </row>
    <row r="155" spans="2:17" ht="15.75" x14ac:dyDescent="0.25">
      <c r="B155" s="20"/>
      <c r="C155" s="283" t="s">
        <v>164</v>
      </c>
      <c r="D155" s="237"/>
      <c r="E155" s="237"/>
      <c r="F155" s="237"/>
      <c r="G155" s="237"/>
      <c r="H155" s="237"/>
      <c r="I155" s="237"/>
      <c r="J155" s="237"/>
      <c r="K155" s="237"/>
      <c r="L155" s="237"/>
      <c r="M155" s="237"/>
      <c r="N155" s="237"/>
      <c r="O155" s="237"/>
      <c r="P155" s="14"/>
      <c r="Q155" s="21"/>
    </row>
    <row r="156" spans="2:17" ht="15.75" x14ac:dyDescent="0.25">
      <c r="B156" s="20"/>
      <c r="C156" s="236"/>
      <c r="D156" s="239">
        <v>31</v>
      </c>
      <c r="E156" s="239">
        <v>28.25</v>
      </c>
      <c r="F156" s="239">
        <v>31</v>
      </c>
      <c r="G156" s="239">
        <v>30</v>
      </c>
      <c r="H156" s="239">
        <v>31</v>
      </c>
      <c r="I156" s="239">
        <v>30</v>
      </c>
      <c r="J156" s="239">
        <v>31</v>
      </c>
      <c r="K156" s="239">
        <v>31</v>
      </c>
      <c r="L156" s="239">
        <v>30</v>
      </c>
      <c r="M156" s="239">
        <v>31</v>
      </c>
      <c r="N156" s="239">
        <v>30</v>
      </c>
      <c r="O156" s="239">
        <v>31</v>
      </c>
      <c r="P156" s="14"/>
      <c r="Q156" s="21"/>
    </row>
    <row r="157" spans="2:17" ht="15.75" x14ac:dyDescent="0.25">
      <c r="B157" s="20"/>
      <c r="C157" s="283" t="s">
        <v>167</v>
      </c>
      <c r="D157" s="239"/>
      <c r="E157" s="239"/>
      <c r="F157" s="239"/>
      <c r="G157" s="239"/>
      <c r="H157" s="239"/>
      <c r="I157" s="239"/>
      <c r="J157" s="239"/>
      <c r="K157" s="239"/>
      <c r="L157" s="239"/>
      <c r="M157" s="239"/>
      <c r="N157" s="239"/>
      <c r="O157" s="239"/>
      <c r="P157" s="14"/>
      <c r="Q157" s="21"/>
    </row>
    <row r="158" spans="2:17" ht="15.75" x14ac:dyDescent="0.25">
      <c r="B158" s="20"/>
      <c r="C158" s="236"/>
      <c r="D158" s="239">
        <v>1</v>
      </c>
      <c r="E158" s="239">
        <v>0</v>
      </c>
      <c r="F158" s="239">
        <v>0</v>
      </c>
      <c r="G158" s="239">
        <v>0</v>
      </c>
      <c r="H158" s="239">
        <v>1</v>
      </c>
      <c r="I158" s="239">
        <v>0</v>
      </c>
      <c r="J158" s="239">
        <v>1</v>
      </c>
      <c r="K158" s="239">
        <v>0</v>
      </c>
      <c r="L158" s="239">
        <v>1</v>
      </c>
      <c r="M158" s="239">
        <v>0</v>
      </c>
      <c r="N158" s="239">
        <v>1</v>
      </c>
      <c r="O158" s="239">
        <v>1</v>
      </c>
      <c r="P158" s="14"/>
      <c r="Q158" s="21"/>
    </row>
    <row r="159" spans="2:17" ht="15.75" x14ac:dyDescent="0.25">
      <c r="B159" s="20"/>
      <c r="C159" s="236"/>
      <c r="D159" s="238"/>
      <c r="E159" s="238"/>
      <c r="F159" s="238"/>
      <c r="G159" s="238"/>
      <c r="H159" s="238"/>
      <c r="I159" s="238"/>
      <c r="J159" s="238"/>
      <c r="K159" s="238"/>
      <c r="L159" s="238"/>
      <c r="M159" s="238"/>
      <c r="N159" s="238"/>
      <c r="O159" s="238"/>
      <c r="P159" s="14"/>
      <c r="Q159" s="21"/>
    </row>
    <row r="160" spans="2:17" ht="15.75" x14ac:dyDescent="0.25">
      <c r="B160" s="20"/>
      <c r="C160" s="244" t="s">
        <v>169</v>
      </c>
      <c r="D160" s="237"/>
      <c r="E160" s="237"/>
      <c r="F160" s="237"/>
      <c r="G160" s="237"/>
      <c r="H160" s="237"/>
      <c r="I160" s="237"/>
      <c r="J160" s="237"/>
      <c r="K160" s="237"/>
      <c r="L160" s="237"/>
      <c r="M160" s="237"/>
      <c r="N160" s="237"/>
      <c r="O160" s="237"/>
      <c r="P160" s="14"/>
      <c r="Q160" s="21"/>
    </row>
    <row r="161" spans="2:18" ht="15.75" x14ac:dyDescent="0.25">
      <c r="B161" s="20"/>
      <c r="C161" s="236"/>
      <c r="D161" s="237"/>
      <c r="E161" s="237"/>
      <c r="F161" s="237"/>
      <c r="G161" s="237"/>
      <c r="H161" s="237"/>
      <c r="I161" s="237"/>
      <c r="J161" s="237"/>
      <c r="K161" s="237"/>
      <c r="L161" s="237"/>
      <c r="M161" s="237"/>
      <c r="N161" s="237"/>
      <c r="O161" s="237"/>
      <c r="P161" s="14"/>
      <c r="Q161" s="21"/>
    </row>
    <row r="162" spans="2:18" ht="15.75" x14ac:dyDescent="0.25">
      <c r="B162" s="20"/>
      <c r="C162" s="285" t="s">
        <v>165</v>
      </c>
      <c r="D162" s="14"/>
      <c r="E162" s="14"/>
      <c r="F162" s="14"/>
      <c r="G162" s="14"/>
      <c r="H162" s="14"/>
      <c r="I162" s="14"/>
      <c r="J162" s="14"/>
      <c r="K162" s="14"/>
      <c r="L162" s="14"/>
      <c r="M162" s="14"/>
      <c r="N162" s="14"/>
      <c r="O162" s="14"/>
      <c r="P162" s="14"/>
      <c r="Q162" s="21"/>
    </row>
    <row r="163" spans="2:18" ht="15.75" x14ac:dyDescent="0.25">
      <c r="B163" s="20"/>
      <c r="C163" s="14"/>
      <c r="D163" s="14">
        <f t="shared" ref="D163:O163" si="2">SUM(D12:D18,D35)</f>
        <v>0</v>
      </c>
      <c r="E163" s="14">
        <f t="shared" si="2"/>
        <v>0</v>
      </c>
      <c r="F163" s="14">
        <f t="shared" si="2"/>
        <v>0</v>
      </c>
      <c r="G163" s="14">
        <f t="shared" si="2"/>
        <v>0</v>
      </c>
      <c r="H163" s="14">
        <f t="shared" si="2"/>
        <v>0</v>
      </c>
      <c r="I163" s="14">
        <f t="shared" si="2"/>
        <v>0</v>
      </c>
      <c r="J163" s="14">
        <f t="shared" si="2"/>
        <v>0</v>
      </c>
      <c r="K163" s="14">
        <f t="shared" si="2"/>
        <v>0</v>
      </c>
      <c r="L163" s="14">
        <f t="shared" si="2"/>
        <v>0</v>
      </c>
      <c r="M163" s="14">
        <f t="shared" si="2"/>
        <v>0</v>
      </c>
      <c r="N163" s="14">
        <f t="shared" si="2"/>
        <v>0</v>
      </c>
      <c r="O163" s="14">
        <f t="shared" si="2"/>
        <v>0</v>
      </c>
      <c r="P163" s="14"/>
      <c r="Q163" s="21"/>
    </row>
    <row r="164" spans="2:18" ht="15.75" x14ac:dyDescent="0.25">
      <c r="B164" s="20"/>
      <c r="C164" s="286" t="s">
        <v>166</v>
      </c>
      <c r="D164" s="14"/>
      <c r="E164" s="14"/>
      <c r="F164" s="14"/>
      <c r="G164" s="14"/>
      <c r="H164" s="14"/>
      <c r="I164" s="14"/>
      <c r="J164" s="14"/>
      <c r="K164" s="14"/>
      <c r="L164" s="14"/>
      <c r="M164" s="14"/>
      <c r="N164" s="14"/>
      <c r="O164" s="14"/>
      <c r="P164" s="14"/>
      <c r="Q164" s="21"/>
    </row>
    <row r="165" spans="2:18" ht="15.75" x14ac:dyDescent="0.25">
      <c r="B165" s="20"/>
      <c r="C165" s="14"/>
      <c r="D165" s="14">
        <f t="shared" ref="D165:O165" si="3">SUM(D19:D34)</f>
        <v>0</v>
      </c>
      <c r="E165" s="14">
        <f t="shared" si="3"/>
        <v>0</v>
      </c>
      <c r="F165" s="14">
        <f t="shared" si="3"/>
        <v>0</v>
      </c>
      <c r="G165" s="14">
        <f t="shared" si="3"/>
        <v>0</v>
      </c>
      <c r="H165" s="14">
        <f t="shared" si="3"/>
        <v>0</v>
      </c>
      <c r="I165" s="14">
        <f t="shared" si="3"/>
        <v>0</v>
      </c>
      <c r="J165" s="14">
        <f t="shared" si="3"/>
        <v>0</v>
      </c>
      <c r="K165" s="14">
        <f t="shared" si="3"/>
        <v>0</v>
      </c>
      <c r="L165" s="14">
        <f t="shared" si="3"/>
        <v>0</v>
      </c>
      <c r="M165" s="14">
        <f t="shared" si="3"/>
        <v>0</v>
      </c>
      <c r="N165" s="14">
        <f t="shared" si="3"/>
        <v>0</v>
      </c>
      <c r="O165" s="14">
        <f t="shared" si="3"/>
        <v>0</v>
      </c>
      <c r="P165" s="14"/>
      <c r="Q165" s="21"/>
    </row>
    <row r="166" spans="2:18" ht="15.75" x14ac:dyDescent="0.25">
      <c r="B166" s="20"/>
      <c r="C166" s="285" t="s">
        <v>168</v>
      </c>
      <c r="D166" s="14"/>
      <c r="E166" s="14"/>
      <c r="F166" s="14"/>
      <c r="G166" s="14"/>
      <c r="H166" s="14"/>
      <c r="I166" s="14"/>
      <c r="J166" s="14"/>
      <c r="K166" s="14"/>
      <c r="L166" s="14"/>
      <c r="M166" s="14"/>
      <c r="N166" s="14"/>
      <c r="O166" s="14"/>
      <c r="P166" s="14"/>
      <c r="Q166" s="21"/>
    </row>
    <row r="167" spans="2:18" ht="15.75" x14ac:dyDescent="0.25">
      <c r="B167" s="20"/>
      <c r="C167" s="14"/>
      <c r="D167" s="14">
        <f t="shared" ref="D167:O167" si="4">SUM(D12:D35)</f>
        <v>0</v>
      </c>
      <c r="E167" s="14">
        <f t="shared" si="4"/>
        <v>0</v>
      </c>
      <c r="F167" s="14">
        <f t="shared" si="4"/>
        <v>0</v>
      </c>
      <c r="G167" s="14">
        <f t="shared" si="4"/>
        <v>0</v>
      </c>
      <c r="H167" s="14">
        <f t="shared" si="4"/>
        <v>0</v>
      </c>
      <c r="I167" s="14">
        <f t="shared" si="4"/>
        <v>0</v>
      </c>
      <c r="J167" s="14">
        <f t="shared" si="4"/>
        <v>0</v>
      </c>
      <c r="K167" s="14">
        <f t="shared" si="4"/>
        <v>0</v>
      </c>
      <c r="L167" s="14">
        <f t="shared" si="4"/>
        <v>0</v>
      </c>
      <c r="M167" s="14">
        <f t="shared" si="4"/>
        <v>0</v>
      </c>
      <c r="N167" s="14">
        <f t="shared" si="4"/>
        <v>0</v>
      </c>
      <c r="O167" s="14">
        <f t="shared" si="4"/>
        <v>0</v>
      </c>
      <c r="P167" s="14"/>
      <c r="Q167" s="21"/>
    </row>
    <row r="168" spans="2:18" ht="15.75" x14ac:dyDescent="0.25">
      <c r="B168" s="20"/>
      <c r="C168" s="14"/>
      <c r="D168" s="14"/>
      <c r="E168" s="14"/>
      <c r="F168" s="14"/>
      <c r="G168" s="14"/>
      <c r="H168" s="14"/>
      <c r="I168" s="14"/>
      <c r="J168" s="14"/>
      <c r="K168" s="14"/>
      <c r="L168" s="14"/>
      <c r="M168" s="14"/>
      <c r="N168" s="14"/>
      <c r="O168" s="14"/>
      <c r="P168" s="14"/>
      <c r="Q168" s="21"/>
    </row>
    <row r="169" spans="2:18" ht="15.75" x14ac:dyDescent="0.25">
      <c r="B169" s="20"/>
      <c r="C169" s="285" t="s">
        <v>332</v>
      </c>
      <c r="D169" s="14"/>
      <c r="E169" s="14"/>
      <c r="F169" s="14"/>
      <c r="G169" s="14"/>
      <c r="H169" s="14"/>
      <c r="I169" s="14"/>
      <c r="J169" s="14"/>
      <c r="K169" s="14"/>
      <c r="L169" s="14"/>
      <c r="M169" s="14"/>
      <c r="N169" s="14"/>
      <c r="O169" s="14"/>
      <c r="P169" s="14"/>
      <c r="Q169" s="21"/>
    </row>
    <row r="170" spans="2:18" ht="15.75" x14ac:dyDescent="0.25">
      <c r="B170" s="20"/>
      <c r="C170" s="14"/>
      <c r="D170" s="243">
        <f>(D152-D158)*D165</f>
        <v>0</v>
      </c>
      <c r="E170" s="243">
        <f t="shared" ref="E170:O170" si="5">(E152-E158)*E165</f>
        <v>0</v>
      </c>
      <c r="F170" s="243">
        <f t="shared" si="5"/>
        <v>0</v>
      </c>
      <c r="G170" s="243">
        <f t="shared" si="5"/>
        <v>0</v>
      </c>
      <c r="H170" s="243">
        <f t="shared" si="5"/>
        <v>0</v>
      </c>
      <c r="I170" s="243">
        <f t="shared" si="5"/>
        <v>0</v>
      </c>
      <c r="J170" s="243">
        <f t="shared" si="5"/>
        <v>0</v>
      </c>
      <c r="K170" s="243">
        <f t="shared" si="5"/>
        <v>0</v>
      </c>
      <c r="L170" s="243">
        <f t="shared" si="5"/>
        <v>0</v>
      </c>
      <c r="M170" s="243">
        <f t="shared" si="5"/>
        <v>0</v>
      </c>
      <c r="N170" s="243">
        <f t="shared" si="5"/>
        <v>0</v>
      </c>
      <c r="O170" s="243">
        <f t="shared" si="5"/>
        <v>0</v>
      </c>
      <c r="P170" s="14"/>
      <c r="Q170" s="21"/>
    </row>
    <row r="171" spans="2:18" ht="15.75" x14ac:dyDescent="0.25">
      <c r="B171" s="20"/>
      <c r="C171" s="285" t="s">
        <v>333</v>
      </c>
      <c r="D171" s="243"/>
      <c r="E171" s="243"/>
      <c r="F171" s="243"/>
      <c r="G171" s="243"/>
      <c r="H171" s="243"/>
      <c r="I171" s="243"/>
      <c r="J171" s="243"/>
      <c r="K171" s="243"/>
      <c r="L171" s="243"/>
      <c r="M171" s="243"/>
      <c r="N171" s="243"/>
      <c r="O171" s="243"/>
      <c r="P171" s="14"/>
      <c r="Q171" s="21"/>
    </row>
    <row r="172" spans="2:18" ht="15.75" x14ac:dyDescent="0.25">
      <c r="B172" s="20"/>
      <c r="C172" s="14"/>
      <c r="D172" s="243">
        <f t="shared" ref="D172:O172" si="6">(D154+D158)*D167+(D152-D158)*D163</f>
        <v>0</v>
      </c>
      <c r="E172" s="243">
        <f t="shared" si="6"/>
        <v>0</v>
      </c>
      <c r="F172" s="243">
        <f t="shared" si="6"/>
        <v>0</v>
      </c>
      <c r="G172" s="243">
        <f t="shared" si="6"/>
        <v>0</v>
      </c>
      <c r="H172" s="243">
        <f t="shared" si="6"/>
        <v>0</v>
      </c>
      <c r="I172" s="243">
        <f t="shared" si="6"/>
        <v>0</v>
      </c>
      <c r="J172" s="243">
        <f t="shared" si="6"/>
        <v>0</v>
      </c>
      <c r="K172" s="243">
        <f t="shared" si="6"/>
        <v>0</v>
      </c>
      <c r="L172" s="243">
        <f t="shared" si="6"/>
        <v>0</v>
      </c>
      <c r="M172" s="243">
        <f t="shared" si="6"/>
        <v>0</v>
      </c>
      <c r="N172" s="243">
        <f t="shared" si="6"/>
        <v>0</v>
      </c>
      <c r="O172" s="243">
        <f t="shared" si="6"/>
        <v>0</v>
      </c>
      <c r="P172" s="14"/>
      <c r="Q172" s="21"/>
    </row>
    <row r="173" spans="2:18" ht="15.75" x14ac:dyDescent="0.25">
      <c r="B173" s="20"/>
      <c r="C173" s="285" t="s">
        <v>170</v>
      </c>
      <c r="D173" s="243"/>
      <c r="E173" s="243"/>
      <c r="F173" s="243"/>
      <c r="G173" s="243"/>
      <c r="H173" s="243"/>
      <c r="I173" s="243"/>
      <c r="J173" s="243"/>
      <c r="K173" s="243"/>
      <c r="L173" s="243"/>
      <c r="M173" s="243"/>
      <c r="N173" s="243"/>
      <c r="O173" s="243"/>
      <c r="P173" s="14"/>
      <c r="Q173" s="21"/>
    </row>
    <row r="174" spans="2:18" ht="15.75" x14ac:dyDescent="0.25">
      <c r="B174" s="20"/>
      <c r="C174" s="14"/>
      <c r="D174" s="243">
        <f t="shared" ref="D174:O174" si="7">D156*D167</f>
        <v>0</v>
      </c>
      <c r="E174" s="243">
        <f t="shared" si="7"/>
        <v>0</v>
      </c>
      <c r="F174" s="243">
        <f t="shared" si="7"/>
        <v>0</v>
      </c>
      <c r="G174" s="243">
        <f t="shared" si="7"/>
        <v>0</v>
      </c>
      <c r="H174" s="243">
        <f t="shared" si="7"/>
        <v>0</v>
      </c>
      <c r="I174" s="243">
        <f t="shared" si="7"/>
        <v>0</v>
      </c>
      <c r="J174" s="243">
        <f t="shared" si="7"/>
        <v>0</v>
      </c>
      <c r="K174" s="243">
        <f t="shared" si="7"/>
        <v>0</v>
      </c>
      <c r="L174" s="243">
        <f t="shared" si="7"/>
        <v>0</v>
      </c>
      <c r="M174" s="243">
        <f t="shared" si="7"/>
        <v>0</v>
      </c>
      <c r="N174" s="243">
        <f t="shared" si="7"/>
        <v>0</v>
      </c>
      <c r="O174" s="243">
        <f t="shared" si="7"/>
        <v>0</v>
      </c>
      <c r="P174" s="14"/>
      <c r="Q174" s="21"/>
    </row>
    <row r="175" spans="2:18" ht="15.75" x14ac:dyDescent="0.25">
      <c r="B175" s="20"/>
      <c r="C175" s="285" t="s">
        <v>237</v>
      </c>
      <c r="D175" s="243"/>
      <c r="E175" s="243"/>
      <c r="F175" s="243"/>
      <c r="G175" s="243"/>
      <c r="H175" s="243"/>
      <c r="I175" s="243"/>
      <c r="J175" s="243"/>
      <c r="K175" s="243"/>
      <c r="L175" s="243"/>
      <c r="M175" s="243"/>
      <c r="N175" s="243"/>
      <c r="O175" s="243"/>
      <c r="P175" s="14"/>
      <c r="Q175" s="21"/>
    </row>
    <row r="176" spans="2:18" ht="15.75" x14ac:dyDescent="0.25">
      <c r="B176" s="20"/>
      <c r="C176" s="14"/>
      <c r="D176" s="243">
        <f>D170</f>
        <v>0</v>
      </c>
      <c r="E176" s="243">
        <f>E170</f>
        <v>0</v>
      </c>
      <c r="F176" s="243"/>
      <c r="G176" s="243"/>
      <c r="H176" s="243"/>
      <c r="I176" s="243"/>
      <c r="J176" s="243"/>
      <c r="K176" s="243"/>
      <c r="L176" s="243"/>
      <c r="M176" s="243"/>
      <c r="N176" s="243"/>
      <c r="O176" s="243">
        <f>O170</f>
        <v>0</v>
      </c>
      <c r="P176" s="14"/>
      <c r="Q176" s="21"/>
      <c r="R176" s="37" t="str">
        <f>IF(SUM(D176:O176)&gt;0,"&lt;== See Part V (a)(i), above","")</f>
        <v/>
      </c>
    </row>
    <row r="177" spans="2:17" ht="15.75" x14ac:dyDescent="0.25">
      <c r="B177" s="20"/>
      <c r="C177" s="285" t="s">
        <v>171</v>
      </c>
      <c r="D177" s="243"/>
      <c r="E177" s="243"/>
      <c r="F177" s="243"/>
      <c r="G177" s="243"/>
      <c r="H177" s="243"/>
      <c r="I177" s="243"/>
      <c r="J177" s="243"/>
      <c r="K177" s="243"/>
      <c r="L177" s="243"/>
      <c r="M177" s="243"/>
      <c r="N177" s="243"/>
      <c r="O177" s="243"/>
      <c r="P177" s="14"/>
      <c r="Q177" s="21"/>
    </row>
    <row r="178" spans="2:17" ht="15.75" x14ac:dyDescent="0.25">
      <c r="B178" s="20"/>
      <c r="C178" s="14"/>
      <c r="D178" s="243">
        <f>D174-D170-D172</f>
        <v>0</v>
      </c>
      <c r="E178" s="243">
        <f t="shared" ref="E178:O178" si="8">E174-E170-E172</f>
        <v>0</v>
      </c>
      <c r="F178" s="243">
        <f t="shared" si="8"/>
        <v>0</v>
      </c>
      <c r="G178" s="243">
        <f t="shared" si="8"/>
        <v>0</v>
      </c>
      <c r="H178" s="243">
        <f t="shared" si="8"/>
        <v>0</v>
      </c>
      <c r="I178" s="243">
        <f t="shared" si="8"/>
        <v>0</v>
      </c>
      <c r="J178" s="243">
        <f t="shared" si="8"/>
        <v>0</v>
      </c>
      <c r="K178" s="243">
        <f t="shared" si="8"/>
        <v>0</v>
      </c>
      <c r="L178" s="243">
        <f t="shared" si="8"/>
        <v>0</v>
      </c>
      <c r="M178" s="243">
        <f t="shared" si="8"/>
        <v>0</v>
      </c>
      <c r="N178" s="243">
        <f t="shared" si="8"/>
        <v>0</v>
      </c>
      <c r="O178" s="243">
        <f t="shared" si="8"/>
        <v>0</v>
      </c>
      <c r="P178" s="14"/>
      <c r="Q178" s="21"/>
    </row>
    <row r="179" spans="2:17" ht="16.5" thickBot="1" x14ac:dyDescent="0.3">
      <c r="B179" s="60"/>
      <c r="C179" s="240"/>
      <c r="D179" s="241"/>
      <c r="E179" s="241"/>
      <c r="F179" s="241"/>
      <c r="G179" s="241"/>
      <c r="H179" s="241"/>
      <c r="I179" s="241"/>
      <c r="J179" s="241"/>
      <c r="K179" s="241"/>
      <c r="L179" s="241"/>
      <c r="M179" s="241"/>
      <c r="N179" s="241"/>
      <c r="O179" s="241"/>
      <c r="P179" s="242"/>
      <c r="Q179" s="64"/>
    </row>
  </sheetData>
  <sheetProtection selectLockedCells="1"/>
  <mergeCells count="26">
    <mergeCell ref="B3:Q3"/>
    <mergeCell ref="B4:Q4"/>
    <mergeCell ref="E6:J6"/>
    <mergeCell ref="B9:Q9"/>
    <mergeCell ref="B97:Q97"/>
    <mergeCell ref="B5:Q5"/>
    <mergeCell ref="B39:Q39"/>
    <mergeCell ref="B40:Q40"/>
    <mergeCell ref="B41:Q41"/>
    <mergeCell ref="E45:J45"/>
    <mergeCell ref="M45:N45"/>
    <mergeCell ref="C47:O50"/>
    <mergeCell ref="C58:O60"/>
    <mergeCell ref="J55:L55"/>
    <mergeCell ref="B98:Q98"/>
    <mergeCell ref="M6:N6"/>
    <mergeCell ref="J67:P67"/>
    <mergeCell ref="J69:P69"/>
    <mergeCell ref="B147:Q147"/>
    <mergeCell ref="B144:Q144"/>
    <mergeCell ref="B145:Q145"/>
    <mergeCell ref="E99:J99"/>
    <mergeCell ref="B102:Q102"/>
    <mergeCell ref="J128:P128"/>
    <mergeCell ref="M99:N99"/>
    <mergeCell ref="C56:I56"/>
  </mergeCells>
  <phoneticPr fontId="38" type="noConversion"/>
  <conditionalFormatting sqref="D19:E34 O19:O34">
    <cfRule type="notContainsBlanks" dxfId="30" priority="3">
      <formula>LEN(TRIM(D19))&gt;0</formula>
    </cfRule>
  </conditionalFormatting>
  <dataValidations count="3">
    <dataValidation allowBlank="1" showInputMessage="1" showErrorMessage="1" promptTitle="Guarenteed Winter Peak Delivery" prompt="These hours represent your Guarenteed Winter Peak Delivery. Refer to Part V (b), below, and section 2.2.2.7 of the RFP." sqref="D19:E34 O19:O34"/>
    <dataValidation allowBlank="1" showInputMessage="1" showErrorMessage="1" promptTitle=" Winter Peak Delivery" prompt="This is the representative guarenteed Winter Peak delivery in MWh, according to the profile give in Part V (a), above." sqref="J55"/>
    <dataValidation allowBlank="1" showErrorMessage="1" sqref="N55"/>
  </dataValidations>
  <pageMargins left="0.5" right="0.5" top="0.75" bottom="0.5" header="0.3" footer="0.3"/>
  <pageSetup scale="72" fitToHeight="3" orientation="portrait"/>
  <rowBreaks count="1" manualBreakCount="1">
    <brk id="64" min="1" max="16" man="1"/>
  </rowBreaks>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18"/>
  <sheetViews>
    <sheetView showGridLines="0" topLeftCell="A31" zoomScaleNormal="100" workbookViewId="0"/>
  </sheetViews>
  <sheetFormatPr defaultColWidth="9.140625" defaultRowHeight="15" x14ac:dyDescent="0.25"/>
  <cols>
    <col min="1" max="1" width="3.42578125" style="2" customWidth="1"/>
    <col min="2" max="2" width="8.140625" style="2" customWidth="1"/>
    <col min="3" max="3" width="6.85546875" style="2" customWidth="1"/>
    <col min="4" max="34" width="8.7109375" style="2" customWidth="1"/>
    <col min="35" max="36" width="5.7109375" style="2" customWidth="1"/>
    <col min="37" max="42" width="9.140625" style="2"/>
    <col min="43" max="43" width="10.28515625" style="2" customWidth="1"/>
    <col min="44" max="16384" width="9.140625" style="2"/>
  </cols>
  <sheetData>
    <row r="1" spans="1:37" ht="15.75" thickBot="1" x14ac:dyDescent="0.3">
      <c r="A1" s="1"/>
    </row>
    <row r="2" spans="1:37" ht="15.75" x14ac:dyDescent="0.25">
      <c r="B2" s="40" t="str">
        <f>"Version " &amp; Version</f>
        <v>Version FINAL 03/31/2017</v>
      </c>
      <c r="C2" s="204"/>
      <c r="D2" s="204"/>
      <c r="E2" s="204"/>
      <c r="F2" s="204"/>
      <c r="G2" s="204"/>
      <c r="H2" s="204"/>
      <c r="I2" s="204"/>
      <c r="J2" s="3"/>
      <c r="K2" s="3"/>
      <c r="L2" s="3"/>
      <c r="M2" s="3"/>
      <c r="N2" s="3"/>
      <c r="O2" s="3"/>
      <c r="P2" s="3"/>
      <c r="Q2" s="412"/>
      <c r="R2" s="34"/>
    </row>
    <row r="3" spans="1:37" ht="15.75" x14ac:dyDescent="0.25">
      <c r="B3" s="487" t="s">
        <v>133</v>
      </c>
      <c r="C3" s="488"/>
      <c r="D3" s="488"/>
      <c r="E3" s="488"/>
      <c r="F3" s="488"/>
      <c r="G3" s="488"/>
      <c r="H3" s="488"/>
      <c r="I3" s="488"/>
      <c r="J3" s="488"/>
      <c r="K3" s="488"/>
      <c r="L3" s="488"/>
      <c r="M3" s="488"/>
      <c r="N3" s="488"/>
      <c r="O3" s="488"/>
      <c r="P3" s="488"/>
      <c r="Q3" s="488"/>
      <c r="R3" s="489"/>
    </row>
    <row r="4" spans="1:37" ht="15.75" x14ac:dyDescent="0.25">
      <c r="B4" s="487" t="s">
        <v>271</v>
      </c>
      <c r="C4" s="488"/>
      <c r="D4" s="488"/>
      <c r="E4" s="488"/>
      <c r="F4" s="488"/>
      <c r="G4" s="488"/>
      <c r="H4" s="488"/>
      <c r="I4" s="488"/>
      <c r="J4" s="488"/>
      <c r="K4" s="488"/>
      <c r="L4" s="488"/>
      <c r="M4" s="488"/>
      <c r="N4" s="488"/>
      <c r="O4" s="488"/>
      <c r="P4" s="488"/>
      <c r="Q4" s="488"/>
      <c r="R4" s="489"/>
    </row>
    <row r="5" spans="1:37" ht="15.75" x14ac:dyDescent="0.25">
      <c r="B5" s="487" t="s">
        <v>307</v>
      </c>
      <c r="C5" s="488"/>
      <c r="D5" s="488"/>
      <c r="E5" s="488"/>
      <c r="F5" s="488"/>
      <c r="G5" s="488"/>
      <c r="H5" s="488"/>
      <c r="I5" s="488"/>
      <c r="J5" s="488"/>
      <c r="K5" s="488"/>
      <c r="L5" s="488"/>
      <c r="M5" s="488"/>
      <c r="N5" s="488"/>
      <c r="O5" s="488"/>
      <c r="P5" s="488"/>
      <c r="Q5" s="488"/>
      <c r="R5" s="489"/>
      <c r="S5" s="37"/>
      <c r="T5" s="37"/>
      <c r="U5" s="37"/>
      <c r="V5" s="37"/>
      <c r="W5" s="37"/>
      <c r="X5" s="37"/>
      <c r="Y5" s="37"/>
      <c r="Z5" s="37"/>
      <c r="AA5" s="37"/>
      <c r="AB5" s="37"/>
      <c r="AC5" s="37"/>
      <c r="AD5" s="37"/>
      <c r="AE5" s="37"/>
      <c r="AF5" s="37"/>
      <c r="AG5" s="37"/>
      <c r="AH5" s="37"/>
      <c r="AI5" s="37"/>
      <c r="AJ5" s="37"/>
      <c r="AK5" s="37"/>
    </row>
    <row r="6" spans="1:37" ht="15.75" x14ac:dyDescent="0.25">
      <c r="B6" s="425"/>
      <c r="C6" s="206" t="s">
        <v>57</v>
      </c>
      <c r="D6" s="426"/>
      <c r="E6" s="434"/>
      <c r="F6" s="434"/>
      <c r="G6" s="434"/>
      <c r="H6" s="434"/>
      <c r="I6" s="435"/>
      <c r="J6" s="435"/>
      <c r="K6" s="436"/>
      <c r="L6" s="342"/>
      <c r="M6" s="406"/>
      <c r="N6" s="406"/>
      <c r="O6" s="436"/>
      <c r="P6" s="436"/>
      <c r="Q6" s="16"/>
      <c r="R6" s="427"/>
      <c r="S6" s="37"/>
      <c r="T6" s="37"/>
      <c r="U6" s="37"/>
      <c r="V6" s="37"/>
      <c r="W6" s="37"/>
      <c r="X6" s="37"/>
      <c r="Y6" s="37"/>
      <c r="Z6" s="37"/>
      <c r="AA6" s="37"/>
      <c r="AB6" s="37"/>
      <c r="AC6" s="37"/>
      <c r="AD6" s="37"/>
      <c r="AE6" s="37"/>
      <c r="AF6" s="37"/>
      <c r="AG6" s="37"/>
      <c r="AH6" s="37"/>
      <c r="AI6" s="37"/>
      <c r="AJ6" s="37"/>
      <c r="AK6" s="37"/>
    </row>
    <row r="7" spans="1:37" ht="15.75" x14ac:dyDescent="0.25">
      <c r="B7" s="425"/>
      <c r="C7" s="208"/>
      <c r="D7" s="185"/>
      <c r="E7" s="185"/>
      <c r="F7" s="185"/>
      <c r="G7" s="185"/>
      <c r="H7" s="185"/>
      <c r="I7" s="185"/>
      <c r="J7" s="436"/>
      <c r="K7" s="185"/>
      <c r="L7" s="208"/>
      <c r="M7" s="185"/>
      <c r="N7" s="185"/>
      <c r="O7" s="185"/>
      <c r="P7" s="185"/>
      <c r="Q7" s="16"/>
      <c r="R7" s="427"/>
    </row>
    <row r="8" spans="1:37" ht="11.25" customHeight="1" x14ac:dyDescent="0.25">
      <c r="B8" s="425"/>
      <c r="C8" s="426"/>
      <c r="D8" s="426"/>
      <c r="E8" s="426"/>
      <c r="F8" s="426"/>
      <c r="G8" s="426"/>
      <c r="H8" s="426"/>
      <c r="I8" s="426"/>
      <c r="J8" s="49"/>
      <c r="K8" s="426"/>
      <c r="L8" s="426"/>
      <c r="M8" s="426"/>
      <c r="N8" s="426"/>
      <c r="O8" s="426"/>
      <c r="P8" s="426"/>
      <c r="Q8" s="16"/>
      <c r="R8" s="427"/>
    </row>
    <row r="9" spans="1:37" ht="15.75" customHeight="1" x14ac:dyDescent="0.25">
      <c r="B9" s="348" t="s">
        <v>299</v>
      </c>
      <c r="C9" s="556" t="s">
        <v>326</v>
      </c>
      <c r="D9" s="556"/>
      <c r="E9" s="556"/>
      <c r="F9" s="556"/>
      <c r="G9" s="556"/>
      <c r="H9" s="556"/>
      <c r="I9" s="556"/>
      <c r="J9" s="556"/>
      <c r="K9" s="556"/>
      <c r="L9" s="556"/>
      <c r="M9" s="556"/>
      <c r="N9" s="556"/>
      <c r="O9" s="556"/>
      <c r="P9" s="556"/>
      <c r="Q9" s="556"/>
      <c r="R9" s="349"/>
    </row>
    <row r="10" spans="1:37" ht="15.75" x14ac:dyDescent="0.25">
      <c r="B10" s="348"/>
      <c r="C10" s="556"/>
      <c r="D10" s="556"/>
      <c r="E10" s="556"/>
      <c r="F10" s="556"/>
      <c r="G10" s="556"/>
      <c r="H10" s="556"/>
      <c r="I10" s="556"/>
      <c r="J10" s="556"/>
      <c r="K10" s="556"/>
      <c r="L10" s="556"/>
      <c r="M10" s="556"/>
      <c r="N10" s="556"/>
      <c r="O10" s="556"/>
      <c r="P10" s="556"/>
      <c r="Q10" s="556"/>
      <c r="R10" s="21"/>
    </row>
    <row r="11" spans="1:37" ht="15.75" customHeight="1" x14ac:dyDescent="0.25">
      <c r="B11" s="20"/>
      <c r="C11" s="623"/>
      <c r="D11" s="624"/>
      <c r="E11" s="624"/>
      <c r="F11" s="624"/>
      <c r="G11" s="624"/>
      <c r="H11" s="624"/>
      <c r="I11" s="624"/>
      <c r="J11" s="624"/>
      <c r="K11" s="624"/>
      <c r="L11" s="624"/>
      <c r="M11" s="624"/>
      <c r="N11" s="624"/>
      <c r="O11" s="625"/>
      <c r="P11" s="433"/>
      <c r="Q11" s="16"/>
      <c r="R11" s="21"/>
    </row>
    <row r="12" spans="1:37" ht="15.75" customHeight="1" x14ac:dyDescent="0.25">
      <c r="B12" s="20"/>
      <c r="C12" s="626"/>
      <c r="D12" s="601"/>
      <c r="E12" s="601"/>
      <c r="F12" s="601"/>
      <c r="G12" s="601"/>
      <c r="H12" s="601"/>
      <c r="I12" s="601"/>
      <c r="J12" s="601"/>
      <c r="K12" s="601"/>
      <c r="L12" s="601"/>
      <c r="M12" s="601"/>
      <c r="N12" s="601"/>
      <c r="O12" s="627"/>
      <c r="P12" s="433"/>
      <c r="Q12" s="16"/>
      <c r="R12" s="21"/>
    </row>
    <row r="13" spans="1:37" ht="15.75" customHeight="1" x14ac:dyDescent="0.25">
      <c r="B13" s="20"/>
      <c r="C13" s="626"/>
      <c r="D13" s="601"/>
      <c r="E13" s="601"/>
      <c r="F13" s="601"/>
      <c r="G13" s="601"/>
      <c r="H13" s="601"/>
      <c r="I13" s="601"/>
      <c r="J13" s="601"/>
      <c r="K13" s="601"/>
      <c r="L13" s="601"/>
      <c r="M13" s="601"/>
      <c r="N13" s="601"/>
      <c r="O13" s="627"/>
      <c r="P13" s="433"/>
      <c r="Q13" s="16"/>
      <c r="R13" s="21"/>
    </row>
    <row r="14" spans="1:37" ht="15.75" customHeight="1" x14ac:dyDescent="0.25">
      <c r="B14" s="20"/>
      <c r="C14" s="626"/>
      <c r="D14" s="601"/>
      <c r="E14" s="601"/>
      <c r="F14" s="601"/>
      <c r="G14" s="601"/>
      <c r="H14" s="601"/>
      <c r="I14" s="601"/>
      <c r="J14" s="601"/>
      <c r="K14" s="601"/>
      <c r="L14" s="601"/>
      <c r="M14" s="601"/>
      <c r="N14" s="601"/>
      <c r="O14" s="627"/>
      <c r="P14" s="433"/>
      <c r="Q14" s="16"/>
      <c r="R14" s="21"/>
    </row>
    <row r="15" spans="1:37" ht="15.75" customHeight="1" x14ac:dyDescent="0.25">
      <c r="B15" s="20"/>
      <c r="C15" s="626"/>
      <c r="D15" s="601"/>
      <c r="E15" s="601"/>
      <c r="F15" s="601"/>
      <c r="G15" s="601"/>
      <c r="H15" s="601"/>
      <c r="I15" s="601"/>
      <c r="J15" s="601"/>
      <c r="K15" s="601"/>
      <c r="L15" s="601"/>
      <c r="M15" s="601"/>
      <c r="N15" s="601"/>
      <c r="O15" s="627"/>
      <c r="P15" s="433"/>
      <c r="Q15" s="16"/>
      <c r="R15" s="21"/>
    </row>
    <row r="16" spans="1:37" ht="15.75" customHeight="1" x14ac:dyDescent="0.25">
      <c r="B16" s="20"/>
      <c r="C16" s="626"/>
      <c r="D16" s="601"/>
      <c r="E16" s="601"/>
      <c r="F16" s="601"/>
      <c r="G16" s="601"/>
      <c r="H16" s="601"/>
      <c r="I16" s="601"/>
      <c r="J16" s="601"/>
      <c r="K16" s="601"/>
      <c r="L16" s="601"/>
      <c r="M16" s="601"/>
      <c r="N16" s="601"/>
      <c r="O16" s="627"/>
      <c r="P16" s="433"/>
      <c r="Q16" s="16"/>
      <c r="R16" s="21"/>
    </row>
    <row r="17" spans="2:18" ht="15.75" customHeight="1" x14ac:dyDescent="0.25">
      <c r="B17" s="20"/>
      <c r="C17" s="626"/>
      <c r="D17" s="601"/>
      <c r="E17" s="601"/>
      <c r="F17" s="601"/>
      <c r="G17" s="601"/>
      <c r="H17" s="601"/>
      <c r="I17" s="601"/>
      <c r="J17" s="601"/>
      <c r="K17" s="601"/>
      <c r="L17" s="601"/>
      <c r="M17" s="601"/>
      <c r="N17" s="601"/>
      <c r="O17" s="627"/>
      <c r="P17" s="433"/>
      <c r="Q17" s="16"/>
      <c r="R17" s="21"/>
    </row>
    <row r="18" spans="2:18" ht="15.75" customHeight="1" x14ac:dyDescent="0.25">
      <c r="B18" s="20"/>
      <c r="C18" s="626"/>
      <c r="D18" s="601"/>
      <c r="E18" s="601"/>
      <c r="F18" s="601"/>
      <c r="G18" s="601"/>
      <c r="H18" s="601"/>
      <c r="I18" s="601"/>
      <c r="J18" s="601"/>
      <c r="K18" s="601"/>
      <c r="L18" s="601"/>
      <c r="M18" s="601"/>
      <c r="N18" s="601"/>
      <c r="O18" s="627"/>
      <c r="P18" s="433"/>
      <c r="Q18" s="16"/>
      <c r="R18" s="21"/>
    </row>
    <row r="19" spans="2:18" ht="15.75" customHeight="1" x14ac:dyDescent="0.25">
      <c r="B19" s="20"/>
      <c r="C19" s="626"/>
      <c r="D19" s="601"/>
      <c r="E19" s="601"/>
      <c r="F19" s="601"/>
      <c r="G19" s="601"/>
      <c r="H19" s="601"/>
      <c r="I19" s="601"/>
      <c r="J19" s="601"/>
      <c r="K19" s="601"/>
      <c r="L19" s="601"/>
      <c r="M19" s="601"/>
      <c r="N19" s="601"/>
      <c r="O19" s="627"/>
      <c r="P19" s="433"/>
      <c r="Q19" s="16"/>
      <c r="R19" s="21"/>
    </row>
    <row r="20" spans="2:18" ht="15.75" customHeight="1" x14ac:dyDescent="0.25">
      <c r="B20" s="20"/>
      <c r="C20" s="626"/>
      <c r="D20" s="601"/>
      <c r="E20" s="601"/>
      <c r="F20" s="601"/>
      <c r="G20" s="601"/>
      <c r="H20" s="601"/>
      <c r="I20" s="601"/>
      <c r="J20" s="601"/>
      <c r="K20" s="601"/>
      <c r="L20" s="601"/>
      <c r="M20" s="601"/>
      <c r="N20" s="601"/>
      <c r="O20" s="627"/>
      <c r="P20" s="433"/>
      <c r="Q20" s="16"/>
      <c r="R20" s="21"/>
    </row>
    <row r="21" spans="2:18" ht="15.75" customHeight="1" x14ac:dyDescent="0.25">
      <c r="B21" s="20"/>
      <c r="C21" s="626"/>
      <c r="D21" s="601"/>
      <c r="E21" s="601"/>
      <c r="F21" s="601"/>
      <c r="G21" s="601"/>
      <c r="H21" s="601"/>
      <c r="I21" s="601"/>
      <c r="J21" s="601"/>
      <c r="K21" s="601"/>
      <c r="L21" s="601"/>
      <c r="M21" s="601"/>
      <c r="N21" s="601"/>
      <c r="O21" s="627"/>
      <c r="P21" s="433"/>
      <c r="Q21" s="16"/>
      <c r="R21" s="21"/>
    </row>
    <row r="22" spans="2:18" ht="15.75" customHeight="1" x14ac:dyDescent="0.25">
      <c r="B22" s="20"/>
      <c r="C22" s="626"/>
      <c r="D22" s="601"/>
      <c r="E22" s="601"/>
      <c r="F22" s="601"/>
      <c r="G22" s="601"/>
      <c r="H22" s="601"/>
      <c r="I22" s="601"/>
      <c r="J22" s="601"/>
      <c r="K22" s="601"/>
      <c r="L22" s="601"/>
      <c r="M22" s="601"/>
      <c r="N22" s="601"/>
      <c r="O22" s="627"/>
      <c r="P22" s="433"/>
      <c r="Q22" s="16"/>
      <c r="R22" s="21"/>
    </row>
    <row r="23" spans="2:18" ht="15.75" customHeight="1" x14ac:dyDescent="0.25">
      <c r="B23" s="20"/>
      <c r="C23" s="626"/>
      <c r="D23" s="601"/>
      <c r="E23" s="601"/>
      <c r="F23" s="601"/>
      <c r="G23" s="601"/>
      <c r="H23" s="601"/>
      <c r="I23" s="601"/>
      <c r="J23" s="601"/>
      <c r="K23" s="601"/>
      <c r="L23" s="601"/>
      <c r="M23" s="601"/>
      <c r="N23" s="601"/>
      <c r="O23" s="627"/>
      <c r="P23" s="433"/>
      <c r="Q23" s="16"/>
      <c r="R23" s="21"/>
    </row>
    <row r="24" spans="2:18" ht="15.75" customHeight="1" x14ac:dyDescent="0.25">
      <c r="B24" s="20"/>
      <c r="C24" s="626"/>
      <c r="D24" s="601"/>
      <c r="E24" s="601"/>
      <c r="F24" s="601"/>
      <c r="G24" s="601"/>
      <c r="H24" s="601"/>
      <c r="I24" s="601"/>
      <c r="J24" s="601"/>
      <c r="K24" s="601"/>
      <c r="L24" s="601"/>
      <c r="M24" s="601"/>
      <c r="N24" s="601"/>
      <c r="O24" s="627"/>
      <c r="P24" s="433"/>
      <c r="Q24" s="16"/>
      <c r="R24" s="21"/>
    </row>
    <row r="25" spans="2:18" ht="15.75" customHeight="1" x14ac:dyDescent="0.25">
      <c r="B25" s="20"/>
      <c r="C25" s="626"/>
      <c r="D25" s="601"/>
      <c r="E25" s="601"/>
      <c r="F25" s="601"/>
      <c r="G25" s="601"/>
      <c r="H25" s="601"/>
      <c r="I25" s="601"/>
      <c r="J25" s="601"/>
      <c r="K25" s="601"/>
      <c r="L25" s="601"/>
      <c r="M25" s="601"/>
      <c r="N25" s="601"/>
      <c r="O25" s="627"/>
      <c r="P25" s="433"/>
      <c r="Q25" s="16"/>
      <c r="R25" s="21"/>
    </row>
    <row r="26" spans="2:18" ht="15.75" customHeight="1" x14ac:dyDescent="0.25">
      <c r="B26" s="20"/>
      <c r="C26" s="626"/>
      <c r="D26" s="601"/>
      <c r="E26" s="601"/>
      <c r="F26" s="601"/>
      <c r="G26" s="601"/>
      <c r="H26" s="601"/>
      <c r="I26" s="601"/>
      <c r="J26" s="601"/>
      <c r="K26" s="601"/>
      <c r="L26" s="601"/>
      <c r="M26" s="601"/>
      <c r="N26" s="601"/>
      <c r="O26" s="627"/>
      <c r="P26" s="433"/>
      <c r="Q26" s="16"/>
      <c r="R26" s="21"/>
    </row>
    <row r="27" spans="2:18" ht="15.75" customHeight="1" x14ac:dyDescent="0.25">
      <c r="B27" s="20"/>
      <c r="C27" s="626"/>
      <c r="D27" s="601"/>
      <c r="E27" s="601"/>
      <c r="F27" s="601"/>
      <c r="G27" s="601"/>
      <c r="H27" s="601"/>
      <c r="I27" s="601"/>
      <c r="J27" s="601"/>
      <c r="K27" s="601"/>
      <c r="L27" s="601"/>
      <c r="M27" s="601"/>
      <c r="N27" s="601"/>
      <c r="O27" s="627"/>
      <c r="P27" s="433"/>
      <c r="Q27" s="16"/>
      <c r="R27" s="21"/>
    </row>
    <row r="28" spans="2:18" ht="15.75" customHeight="1" x14ac:dyDescent="0.25">
      <c r="B28" s="20"/>
      <c r="C28" s="626"/>
      <c r="D28" s="601"/>
      <c r="E28" s="601"/>
      <c r="F28" s="601"/>
      <c r="G28" s="601"/>
      <c r="H28" s="601"/>
      <c r="I28" s="601"/>
      <c r="J28" s="601"/>
      <c r="K28" s="601"/>
      <c r="L28" s="601"/>
      <c r="M28" s="601"/>
      <c r="N28" s="601"/>
      <c r="O28" s="627"/>
      <c r="P28" s="433"/>
      <c r="Q28" s="16"/>
      <c r="R28" s="21"/>
    </row>
    <row r="29" spans="2:18" ht="15.75" customHeight="1" x14ac:dyDescent="0.25">
      <c r="B29" s="20"/>
      <c r="C29" s="626"/>
      <c r="D29" s="601"/>
      <c r="E29" s="601"/>
      <c r="F29" s="601"/>
      <c r="G29" s="601"/>
      <c r="H29" s="601"/>
      <c r="I29" s="601"/>
      <c r="J29" s="601"/>
      <c r="K29" s="601"/>
      <c r="L29" s="601"/>
      <c r="M29" s="601"/>
      <c r="N29" s="601"/>
      <c r="O29" s="627"/>
      <c r="P29" s="433"/>
      <c r="Q29" s="16"/>
      <c r="R29" s="21"/>
    </row>
    <row r="30" spans="2:18" ht="15.75" customHeight="1" x14ac:dyDescent="0.25">
      <c r="B30" s="20"/>
      <c r="C30" s="626"/>
      <c r="D30" s="601"/>
      <c r="E30" s="601"/>
      <c r="F30" s="601"/>
      <c r="G30" s="601"/>
      <c r="H30" s="601"/>
      <c r="I30" s="601"/>
      <c r="J30" s="601"/>
      <c r="K30" s="601"/>
      <c r="L30" s="601"/>
      <c r="M30" s="601"/>
      <c r="N30" s="601"/>
      <c r="O30" s="627"/>
      <c r="P30" s="433"/>
      <c r="Q30" s="16"/>
      <c r="R30" s="21"/>
    </row>
    <row r="31" spans="2:18" ht="15.75" customHeight="1" x14ac:dyDescent="0.25">
      <c r="B31" s="20"/>
      <c r="C31" s="626"/>
      <c r="D31" s="601"/>
      <c r="E31" s="601"/>
      <c r="F31" s="601"/>
      <c r="G31" s="601"/>
      <c r="H31" s="601"/>
      <c r="I31" s="601"/>
      <c r="J31" s="601"/>
      <c r="K31" s="601"/>
      <c r="L31" s="601"/>
      <c r="M31" s="601"/>
      <c r="N31" s="601"/>
      <c r="O31" s="627"/>
      <c r="P31" s="433"/>
      <c r="Q31" s="16"/>
      <c r="R31" s="21"/>
    </row>
    <row r="32" spans="2:18" ht="15.75" customHeight="1" x14ac:dyDescent="0.25">
      <c r="B32" s="20"/>
      <c r="C32" s="626"/>
      <c r="D32" s="601"/>
      <c r="E32" s="601"/>
      <c r="F32" s="601"/>
      <c r="G32" s="601"/>
      <c r="H32" s="601"/>
      <c r="I32" s="601"/>
      <c r="J32" s="601"/>
      <c r="K32" s="601"/>
      <c r="L32" s="601"/>
      <c r="M32" s="601"/>
      <c r="N32" s="601"/>
      <c r="O32" s="627"/>
      <c r="P32" s="433"/>
      <c r="Q32" s="16"/>
      <c r="R32" s="21"/>
    </row>
    <row r="33" spans="1:37" ht="15.75" customHeight="1" x14ac:dyDescent="0.25">
      <c r="B33" s="20"/>
      <c r="C33" s="626"/>
      <c r="D33" s="601"/>
      <c r="E33" s="601"/>
      <c r="F33" s="601"/>
      <c r="G33" s="601"/>
      <c r="H33" s="601"/>
      <c r="I33" s="601"/>
      <c r="J33" s="601"/>
      <c r="K33" s="601"/>
      <c r="L33" s="601"/>
      <c r="M33" s="601"/>
      <c r="N33" s="601"/>
      <c r="O33" s="627"/>
      <c r="P33" s="433"/>
      <c r="Q33" s="16"/>
      <c r="R33" s="21"/>
    </row>
    <row r="34" spans="1:37" ht="15.75" customHeight="1" x14ac:dyDescent="0.25">
      <c r="B34" s="20"/>
      <c r="C34" s="628"/>
      <c r="D34" s="629"/>
      <c r="E34" s="629"/>
      <c r="F34" s="629"/>
      <c r="G34" s="629"/>
      <c r="H34" s="629"/>
      <c r="I34" s="629"/>
      <c r="J34" s="629"/>
      <c r="K34" s="629"/>
      <c r="L34" s="629"/>
      <c r="M34" s="629"/>
      <c r="N34" s="629"/>
      <c r="O34" s="630"/>
      <c r="P34" s="433"/>
      <c r="Q34" s="16"/>
      <c r="R34" s="21"/>
    </row>
    <row r="35" spans="1:37" ht="15.75" customHeight="1" x14ac:dyDescent="0.25">
      <c r="B35" s="20"/>
      <c r="C35" s="15"/>
      <c r="D35" s="15"/>
      <c r="E35" s="15"/>
      <c r="F35" s="15"/>
      <c r="G35" s="15"/>
      <c r="H35" s="15"/>
      <c r="I35" s="15"/>
      <c r="J35" s="15"/>
      <c r="K35" s="15"/>
      <c r="L35" s="15"/>
      <c r="M35" s="15"/>
      <c r="N35" s="15"/>
      <c r="O35" s="15"/>
      <c r="P35" s="15"/>
      <c r="Q35" s="16"/>
      <c r="R35" s="21"/>
    </row>
    <row r="36" spans="1:37" ht="15.75" customHeight="1" x14ac:dyDescent="0.25">
      <c r="B36" s="348"/>
      <c r="C36" s="655" t="s">
        <v>308</v>
      </c>
      <c r="D36" s="655"/>
      <c r="E36" s="655"/>
      <c r="F36" s="655"/>
      <c r="G36" s="655"/>
      <c r="H36" s="655"/>
      <c r="I36" s="655"/>
      <c r="J36" s="655"/>
      <c r="K36" s="655"/>
      <c r="L36" s="655"/>
      <c r="M36" s="655"/>
      <c r="N36" s="655"/>
      <c r="O36" s="655"/>
      <c r="P36" s="655"/>
      <c r="Q36" s="655"/>
      <c r="R36" s="21"/>
    </row>
    <row r="37" spans="1:37" ht="15.75" customHeight="1" x14ac:dyDescent="0.25">
      <c r="B37" s="348"/>
      <c r="C37" s="655"/>
      <c r="D37" s="655"/>
      <c r="E37" s="655"/>
      <c r="F37" s="655"/>
      <c r="G37" s="655"/>
      <c r="H37" s="655"/>
      <c r="I37" s="655"/>
      <c r="J37" s="655"/>
      <c r="K37" s="655"/>
      <c r="L37" s="655"/>
      <c r="M37" s="655"/>
      <c r="N37" s="655"/>
      <c r="O37" s="655"/>
      <c r="P37" s="655"/>
      <c r="Q37" s="655"/>
      <c r="R37" s="21"/>
    </row>
    <row r="38" spans="1:37" ht="15.75" customHeight="1" x14ac:dyDescent="0.25">
      <c r="B38" s="20"/>
      <c r="C38" s="655"/>
      <c r="D38" s="655"/>
      <c r="E38" s="655"/>
      <c r="F38" s="655"/>
      <c r="G38" s="655"/>
      <c r="H38" s="655"/>
      <c r="I38" s="655"/>
      <c r="J38" s="655"/>
      <c r="K38" s="655"/>
      <c r="L38" s="655"/>
      <c r="M38" s="655"/>
      <c r="N38" s="655"/>
      <c r="O38" s="655"/>
      <c r="P38" s="655"/>
      <c r="Q38" s="655"/>
      <c r="R38" s="21"/>
    </row>
    <row r="39" spans="1:37" ht="15.75" customHeight="1" thickBot="1" x14ac:dyDescent="0.3">
      <c r="B39" s="60"/>
      <c r="C39" s="242"/>
      <c r="D39" s="242"/>
      <c r="E39" s="242"/>
      <c r="F39" s="242"/>
      <c r="G39" s="242"/>
      <c r="H39" s="242"/>
      <c r="I39" s="242"/>
      <c r="J39" s="242"/>
      <c r="K39" s="242"/>
      <c r="L39" s="242"/>
      <c r="M39" s="242"/>
      <c r="N39" s="242"/>
      <c r="O39" s="242"/>
      <c r="P39" s="242"/>
      <c r="Q39" s="413"/>
      <c r="R39" s="64"/>
    </row>
    <row r="40" spans="1:37" ht="15.75" customHeight="1" thickBot="1" x14ac:dyDescent="0.3">
      <c r="A40" s="365"/>
      <c r="B40" s="408"/>
      <c r="C40" s="415"/>
      <c r="D40" s="415"/>
      <c r="E40" s="415"/>
      <c r="F40" s="415"/>
      <c r="G40" s="415"/>
      <c r="H40" s="415"/>
      <c r="I40" s="415"/>
      <c r="J40" s="415"/>
      <c r="K40" s="415"/>
      <c r="L40" s="415"/>
      <c r="M40" s="415"/>
      <c r="N40" s="415"/>
      <c r="O40" s="415"/>
      <c r="P40" s="415"/>
      <c r="Q40" s="410"/>
      <c r="R40" s="408"/>
      <c r="S40" s="365"/>
    </row>
    <row r="41" spans="1:37" ht="15.75" customHeight="1" x14ac:dyDescent="0.25">
      <c r="B41" s="40" t="str">
        <f>"Version " &amp; Version</f>
        <v>Version FINAL 03/31/2017</v>
      </c>
      <c r="C41" s="407"/>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c r="AD41" s="407"/>
      <c r="AE41" s="407"/>
      <c r="AF41" s="407"/>
      <c r="AG41" s="407"/>
      <c r="AH41" s="407"/>
      <c r="AI41" s="362"/>
      <c r="AJ41" s="363"/>
    </row>
    <row r="42" spans="1:37" ht="15.75" customHeight="1" x14ac:dyDescent="0.25">
      <c r="B42" s="487" t="s">
        <v>293</v>
      </c>
      <c r="C42" s="488"/>
      <c r="D42" s="488"/>
      <c r="E42" s="488"/>
      <c r="F42" s="488"/>
      <c r="G42" s="488"/>
      <c r="H42" s="488"/>
      <c r="I42" s="488"/>
      <c r="J42" s="488"/>
      <c r="K42" s="488"/>
      <c r="L42" s="488"/>
      <c r="M42" s="488"/>
      <c r="N42" s="488"/>
      <c r="O42" s="488"/>
      <c r="P42" s="488"/>
      <c r="Q42" s="488"/>
      <c r="R42" s="488"/>
      <c r="S42" s="15"/>
      <c r="T42" s="15"/>
      <c r="U42" s="15"/>
      <c r="V42" s="15"/>
      <c r="W42" s="15"/>
      <c r="X42" s="15"/>
      <c r="Y42" s="15"/>
      <c r="Z42" s="15"/>
      <c r="AA42" s="15"/>
      <c r="AB42" s="15"/>
      <c r="AC42" s="15"/>
      <c r="AD42" s="15"/>
      <c r="AE42" s="15"/>
      <c r="AF42" s="15"/>
      <c r="AG42" s="15"/>
      <c r="AH42" s="15"/>
      <c r="AI42" s="17"/>
      <c r="AJ42" s="21"/>
    </row>
    <row r="43" spans="1:37" ht="15.75" customHeight="1" x14ac:dyDescent="0.25">
      <c r="B43" s="622" t="s">
        <v>279</v>
      </c>
      <c r="C43" s="545"/>
      <c r="D43" s="545"/>
      <c r="E43" s="545"/>
      <c r="F43" s="545"/>
      <c r="G43" s="545"/>
      <c r="H43" s="545"/>
      <c r="I43" s="545"/>
      <c r="J43" s="545"/>
      <c r="K43" s="545"/>
      <c r="L43" s="545"/>
      <c r="M43" s="545"/>
      <c r="N43" s="545"/>
      <c r="O43" s="545"/>
      <c r="P43" s="545"/>
      <c r="Q43" s="545"/>
      <c r="R43" s="545"/>
      <c r="S43" s="15"/>
      <c r="T43" s="15"/>
      <c r="U43" s="15"/>
      <c r="V43" s="15"/>
      <c r="W43" s="15"/>
      <c r="X43" s="15"/>
      <c r="Y43" s="15"/>
      <c r="Z43" s="15"/>
      <c r="AA43" s="15"/>
      <c r="AB43" s="15"/>
      <c r="AC43" s="15"/>
      <c r="AD43" s="15"/>
      <c r="AE43" s="15"/>
      <c r="AF43" s="15"/>
      <c r="AG43" s="15"/>
      <c r="AH43" s="15"/>
      <c r="AI43" s="17"/>
      <c r="AJ43" s="21"/>
    </row>
    <row r="44" spans="1:37" ht="15.75" customHeight="1" x14ac:dyDescent="0.25">
      <c r="B44" s="414"/>
      <c r="C44" s="545">
        <v>2022</v>
      </c>
      <c r="D44" s="545"/>
      <c r="E44" s="545"/>
      <c r="F44" s="545"/>
      <c r="G44" s="545"/>
      <c r="H44" s="545"/>
      <c r="I44" s="545"/>
      <c r="J44" s="545"/>
      <c r="K44" s="545"/>
      <c r="L44" s="545"/>
      <c r="M44" s="545"/>
      <c r="N44" s="545"/>
      <c r="O44" s="545"/>
      <c r="P44" s="545"/>
      <c r="Q44" s="545"/>
      <c r="R44" s="331"/>
      <c r="S44" s="15"/>
      <c r="T44" s="15"/>
      <c r="U44" s="15"/>
      <c r="V44" s="15"/>
      <c r="W44" s="15"/>
      <c r="X44" s="15"/>
      <c r="Y44" s="15"/>
      <c r="Z44" s="15"/>
      <c r="AA44" s="15"/>
      <c r="AB44" s="15"/>
      <c r="AC44" s="15"/>
      <c r="AD44" s="15"/>
      <c r="AE44" s="15"/>
      <c r="AF44" s="15"/>
      <c r="AG44" s="15"/>
      <c r="AH44" s="15"/>
      <c r="AI44" s="17"/>
      <c r="AJ44" s="21"/>
    </row>
    <row r="45" spans="1:37" ht="15.75" customHeight="1" x14ac:dyDescent="0.25">
      <c r="B45" s="414"/>
      <c r="C45" s="331"/>
      <c r="D45" s="331"/>
      <c r="E45" s="331"/>
      <c r="F45" s="331"/>
      <c r="G45" s="331"/>
      <c r="H45" s="331"/>
      <c r="I45" s="331"/>
      <c r="J45" s="331"/>
      <c r="K45" s="331"/>
      <c r="L45" s="331"/>
      <c r="M45" s="331"/>
      <c r="N45" s="331"/>
      <c r="O45" s="331"/>
      <c r="P45" s="331"/>
      <c r="Q45" s="331"/>
      <c r="R45" s="331"/>
      <c r="S45" s="15"/>
      <c r="T45" s="15"/>
      <c r="U45" s="15"/>
      <c r="V45" s="15"/>
      <c r="W45" s="15"/>
      <c r="X45" s="15"/>
      <c r="Y45" s="15"/>
      <c r="Z45" s="15"/>
      <c r="AA45" s="15"/>
      <c r="AB45" s="15"/>
      <c r="AC45" s="15"/>
      <c r="AD45" s="15"/>
      <c r="AE45" s="15"/>
      <c r="AF45" s="15"/>
      <c r="AG45" s="15"/>
      <c r="AH45" s="15"/>
      <c r="AI45" s="17"/>
      <c r="AJ45" s="21"/>
    </row>
    <row r="46" spans="1:37" ht="15.75" customHeight="1" x14ac:dyDescent="0.25">
      <c r="B46" s="348" t="s">
        <v>280</v>
      </c>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7"/>
      <c r="AJ46" s="21"/>
    </row>
    <row r="47" spans="1:37" ht="15.75" customHeight="1" x14ac:dyDescent="0.25">
      <c r="B47" s="2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656"/>
      <c r="AJ47" s="657"/>
    </row>
    <row r="48" spans="1:37" ht="15.75" x14ac:dyDescent="0.25">
      <c r="B48" s="20"/>
      <c r="C48" s="432" t="s">
        <v>128</v>
      </c>
      <c r="D48" s="218">
        <v>1</v>
      </c>
      <c r="E48" s="218">
        <v>2</v>
      </c>
      <c r="F48" s="218">
        <v>3</v>
      </c>
      <c r="G48" s="218">
        <v>4</v>
      </c>
      <c r="H48" s="218">
        <v>5</v>
      </c>
      <c r="I48" s="218">
        <v>6</v>
      </c>
      <c r="J48" s="218">
        <v>7</v>
      </c>
      <c r="K48" s="218">
        <v>8</v>
      </c>
      <c r="L48" s="218">
        <v>9</v>
      </c>
      <c r="M48" s="218">
        <v>10</v>
      </c>
      <c r="N48" s="218">
        <v>11</v>
      </c>
      <c r="O48" s="218">
        <v>12</v>
      </c>
      <c r="P48" s="218">
        <v>13</v>
      </c>
      <c r="Q48" s="218">
        <v>14</v>
      </c>
      <c r="R48" s="218">
        <v>15</v>
      </c>
      <c r="S48" s="218">
        <v>16</v>
      </c>
      <c r="T48" s="218">
        <v>17</v>
      </c>
      <c r="U48" s="218">
        <v>18</v>
      </c>
      <c r="V48" s="218">
        <v>19</v>
      </c>
      <c r="W48" s="218">
        <v>20</v>
      </c>
      <c r="X48" s="218">
        <v>21</v>
      </c>
      <c r="Y48" s="218">
        <v>22</v>
      </c>
      <c r="Z48" s="218">
        <v>23</v>
      </c>
      <c r="AA48" s="218">
        <v>24</v>
      </c>
      <c r="AB48" s="218">
        <v>25</v>
      </c>
      <c r="AC48" s="218">
        <v>26</v>
      </c>
      <c r="AD48" s="218">
        <v>27</v>
      </c>
      <c r="AE48" s="218">
        <v>28</v>
      </c>
      <c r="AF48" s="218">
        <v>29</v>
      </c>
      <c r="AG48" s="218">
        <v>30</v>
      </c>
      <c r="AH48" s="218">
        <v>31</v>
      </c>
      <c r="AI48" s="644" t="s">
        <v>304</v>
      </c>
      <c r="AJ48" s="645"/>
      <c r="AK48" s="366"/>
    </row>
    <row r="49" spans="2:37" ht="15.75" x14ac:dyDescent="0.25">
      <c r="B49" s="20"/>
      <c r="C49" s="432"/>
      <c r="D49" s="218" t="s">
        <v>277</v>
      </c>
      <c r="E49" s="218" t="s">
        <v>278</v>
      </c>
      <c r="F49" s="218" t="s">
        <v>272</v>
      </c>
      <c r="G49" s="218" t="s">
        <v>273</v>
      </c>
      <c r="H49" s="218" t="s">
        <v>274</v>
      </c>
      <c r="I49" s="218" t="s">
        <v>275</v>
      </c>
      <c r="J49" s="218" t="s">
        <v>276</v>
      </c>
      <c r="K49" s="218" t="str">
        <f>D49</f>
        <v>Sat</v>
      </c>
      <c r="L49" s="218" t="str">
        <f t="shared" ref="L49:AH49" si="0">E49</f>
        <v>Sun</v>
      </c>
      <c r="M49" s="218" t="str">
        <f t="shared" si="0"/>
        <v>Mon</v>
      </c>
      <c r="N49" s="218" t="str">
        <f t="shared" si="0"/>
        <v>Tue</v>
      </c>
      <c r="O49" s="218" t="str">
        <f t="shared" si="0"/>
        <v>Wed</v>
      </c>
      <c r="P49" s="218" t="str">
        <f t="shared" si="0"/>
        <v>Thurs</v>
      </c>
      <c r="Q49" s="218" t="str">
        <f t="shared" si="0"/>
        <v>Fri</v>
      </c>
      <c r="R49" s="218" t="str">
        <f t="shared" si="0"/>
        <v>Sat</v>
      </c>
      <c r="S49" s="218" t="str">
        <f t="shared" si="0"/>
        <v>Sun</v>
      </c>
      <c r="T49" s="218" t="str">
        <f t="shared" si="0"/>
        <v>Mon</v>
      </c>
      <c r="U49" s="218" t="str">
        <f t="shared" si="0"/>
        <v>Tue</v>
      </c>
      <c r="V49" s="218" t="str">
        <f t="shared" si="0"/>
        <v>Wed</v>
      </c>
      <c r="W49" s="218" t="str">
        <f t="shared" si="0"/>
        <v>Thurs</v>
      </c>
      <c r="X49" s="218" t="str">
        <f t="shared" si="0"/>
        <v>Fri</v>
      </c>
      <c r="Y49" s="218" t="str">
        <f t="shared" si="0"/>
        <v>Sat</v>
      </c>
      <c r="Z49" s="218" t="str">
        <f t="shared" si="0"/>
        <v>Sun</v>
      </c>
      <c r="AA49" s="218" t="str">
        <f t="shared" si="0"/>
        <v>Mon</v>
      </c>
      <c r="AB49" s="218" t="str">
        <f t="shared" si="0"/>
        <v>Tue</v>
      </c>
      <c r="AC49" s="218" t="str">
        <f t="shared" si="0"/>
        <v>Wed</v>
      </c>
      <c r="AD49" s="218" t="str">
        <f t="shared" si="0"/>
        <v>Thurs</v>
      </c>
      <c r="AE49" s="218" t="str">
        <f t="shared" si="0"/>
        <v>Fri</v>
      </c>
      <c r="AF49" s="218" t="str">
        <f t="shared" si="0"/>
        <v>Sat</v>
      </c>
      <c r="AG49" s="218" t="str">
        <f t="shared" si="0"/>
        <v>Sun</v>
      </c>
      <c r="AH49" s="218" t="str">
        <f t="shared" si="0"/>
        <v>Mon</v>
      </c>
      <c r="AI49" s="644" t="s">
        <v>305</v>
      </c>
      <c r="AJ49" s="645"/>
      <c r="AK49" s="366"/>
    </row>
    <row r="50" spans="2:37" ht="15.75" x14ac:dyDescent="0.25">
      <c r="B50" s="20"/>
      <c r="C50" s="346">
        <v>1</v>
      </c>
      <c r="D50" s="481"/>
      <c r="E50" s="481"/>
      <c r="F50" s="481"/>
      <c r="G50" s="481"/>
      <c r="H50" s="481"/>
      <c r="I50" s="481"/>
      <c r="J50" s="481"/>
      <c r="K50" s="481"/>
      <c r="L50" s="481"/>
      <c r="M50" s="481"/>
      <c r="N50" s="481"/>
      <c r="O50" s="481"/>
      <c r="P50" s="481"/>
      <c r="Q50" s="481"/>
      <c r="R50" s="481"/>
      <c r="S50" s="481"/>
      <c r="T50" s="481"/>
      <c r="U50" s="481"/>
      <c r="V50" s="481"/>
      <c r="W50" s="481"/>
      <c r="X50" s="481"/>
      <c r="Y50" s="481"/>
      <c r="Z50" s="481"/>
      <c r="AA50" s="481"/>
      <c r="AB50" s="481"/>
      <c r="AC50" s="481"/>
      <c r="AD50" s="481"/>
      <c r="AE50" s="481"/>
      <c r="AF50" s="481"/>
      <c r="AG50" s="481"/>
      <c r="AH50" s="481"/>
      <c r="AI50" s="646" t="str">
        <f>IFERROR(AVERAGE(D50:AH50),"")</f>
        <v/>
      </c>
      <c r="AJ50" s="647"/>
      <c r="AK50" s="483"/>
    </row>
    <row r="51" spans="2:37" ht="15.75" x14ac:dyDescent="0.25">
      <c r="B51" s="20"/>
      <c r="C51" s="346">
        <v>2</v>
      </c>
      <c r="D51" s="309"/>
      <c r="E51" s="309"/>
      <c r="F51" s="309"/>
      <c r="G51" s="309"/>
      <c r="H51" s="309"/>
      <c r="I51" s="309"/>
      <c r="J51" s="309"/>
      <c r="K51" s="309"/>
      <c r="L51" s="309"/>
      <c r="M51" s="309"/>
      <c r="N51" s="309"/>
      <c r="O51" s="309"/>
      <c r="P51" s="309"/>
      <c r="Q51" s="309"/>
      <c r="R51" s="309"/>
      <c r="S51" s="309"/>
      <c r="T51" s="309"/>
      <c r="U51" s="309"/>
      <c r="V51" s="309"/>
      <c r="W51" s="309"/>
      <c r="X51" s="309"/>
      <c r="Y51" s="309"/>
      <c r="Z51" s="309"/>
      <c r="AA51" s="309"/>
      <c r="AB51" s="309"/>
      <c r="AC51" s="309"/>
      <c r="AD51" s="309"/>
      <c r="AE51" s="309"/>
      <c r="AF51" s="309"/>
      <c r="AG51" s="309"/>
      <c r="AH51" s="309"/>
      <c r="AI51" s="646" t="str">
        <f t="shared" ref="AI51:AI73" si="1">IFERROR(AVERAGE(D51:AH51),"")</f>
        <v/>
      </c>
      <c r="AJ51" s="647"/>
      <c r="AK51" s="483"/>
    </row>
    <row r="52" spans="2:37" ht="15.75" x14ac:dyDescent="0.25">
      <c r="B52" s="20"/>
      <c r="C52" s="346">
        <v>3</v>
      </c>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646" t="str">
        <f t="shared" si="1"/>
        <v/>
      </c>
      <c r="AJ52" s="647"/>
      <c r="AK52" s="483"/>
    </row>
    <row r="53" spans="2:37" ht="15.75" x14ac:dyDescent="0.25">
      <c r="B53" s="20"/>
      <c r="C53" s="346">
        <v>4</v>
      </c>
      <c r="D53" s="309"/>
      <c r="E53" s="309"/>
      <c r="F53" s="309"/>
      <c r="G53" s="309"/>
      <c r="H53" s="309"/>
      <c r="I53" s="309"/>
      <c r="J53" s="309"/>
      <c r="K53" s="309"/>
      <c r="L53" s="309"/>
      <c r="M53" s="309"/>
      <c r="N53" s="309"/>
      <c r="O53" s="309"/>
      <c r="P53" s="309"/>
      <c r="Q53" s="309"/>
      <c r="R53" s="309"/>
      <c r="S53" s="309"/>
      <c r="T53" s="309"/>
      <c r="U53" s="309"/>
      <c r="V53" s="309"/>
      <c r="W53" s="309"/>
      <c r="X53" s="309"/>
      <c r="Y53" s="309"/>
      <c r="Z53" s="309"/>
      <c r="AA53" s="309"/>
      <c r="AB53" s="309"/>
      <c r="AC53" s="309"/>
      <c r="AD53" s="309"/>
      <c r="AE53" s="309"/>
      <c r="AF53" s="309"/>
      <c r="AG53" s="309"/>
      <c r="AH53" s="309"/>
      <c r="AI53" s="646" t="str">
        <f t="shared" si="1"/>
        <v/>
      </c>
      <c r="AJ53" s="647"/>
      <c r="AK53" s="483"/>
    </row>
    <row r="54" spans="2:37" ht="15.75" x14ac:dyDescent="0.25">
      <c r="B54" s="20"/>
      <c r="C54" s="346">
        <v>5</v>
      </c>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646" t="str">
        <f t="shared" si="1"/>
        <v/>
      </c>
      <c r="AJ54" s="647"/>
      <c r="AK54" s="483"/>
    </row>
    <row r="55" spans="2:37" ht="15.75" x14ac:dyDescent="0.25">
      <c r="B55" s="20"/>
      <c r="C55" s="346">
        <v>6</v>
      </c>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646" t="str">
        <f t="shared" si="1"/>
        <v/>
      </c>
      <c r="AJ55" s="647"/>
      <c r="AK55" s="483"/>
    </row>
    <row r="56" spans="2:37" ht="15.75" x14ac:dyDescent="0.25">
      <c r="B56" s="20"/>
      <c r="C56" s="346">
        <v>7</v>
      </c>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646" t="str">
        <f t="shared" si="1"/>
        <v/>
      </c>
      <c r="AJ56" s="647"/>
      <c r="AK56" s="483"/>
    </row>
    <row r="57" spans="2:37" ht="15.75" x14ac:dyDescent="0.25">
      <c r="B57" s="20"/>
      <c r="C57" s="346">
        <v>8</v>
      </c>
      <c r="D57" s="309"/>
      <c r="E57" s="309"/>
      <c r="F57" s="364"/>
      <c r="G57" s="364"/>
      <c r="H57" s="364"/>
      <c r="I57" s="364"/>
      <c r="J57" s="364"/>
      <c r="K57" s="309"/>
      <c r="L57" s="309"/>
      <c r="M57" s="364"/>
      <c r="N57" s="364"/>
      <c r="O57" s="364"/>
      <c r="P57" s="364"/>
      <c r="Q57" s="364"/>
      <c r="R57" s="309"/>
      <c r="S57" s="309"/>
      <c r="T57" s="364"/>
      <c r="U57" s="364"/>
      <c r="V57" s="364"/>
      <c r="W57" s="364"/>
      <c r="X57" s="364"/>
      <c r="Y57" s="309"/>
      <c r="Z57" s="309"/>
      <c r="AA57" s="364"/>
      <c r="AB57" s="364"/>
      <c r="AC57" s="364"/>
      <c r="AD57" s="364"/>
      <c r="AE57" s="364"/>
      <c r="AF57" s="309"/>
      <c r="AG57" s="309"/>
      <c r="AH57" s="364"/>
      <c r="AI57" s="646" t="str">
        <f t="shared" si="1"/>
        <v/>
      </c>
      <c r="AJ57" s="647"/>
      <c r="AK57" s="366" t="str">
        <f>IFERROR(AVERAGE(AH57,AA57:AE57,T57:X57,M57:Q57,F57:J57),"")</f>
        <v/>
      </c>
    </row>
    <row r="58" spans="2:37" ht="15.75" x14ac:dyDescent="0.25">
      <c r="B58" s="20"/>
      <c r="C58" s="346">
        <v>9</v>
      </c>
      <c r="D58" s="309"/>
      <c r="E58" s="309"/>
      <c r="F58" s="364"/>
      <c r="G58" s="364"/>
      <c r="H58" s="364"/>
      <c r="I58" s="364"/>
      <c r="J58" s="364"/>
      <c r="K58" s="309"/>
      <c r="L58" s="309"/>
      <c r="M58" s="364"/>
      <c r="N58" s="364"/>
      <c r="O58" s="364"/>
      <c r="P58" s="364"/>
      <c r="Q58" s="364"/>
      <c r="R58" s="309"/>
      <c r="S58" s="309"/>
      <c r="T58" s="364"/>
      <c r="U58" s="364"/>
      <c r="V58" s="364"/>
      <c r="W58" s="364"/>
      <c r="X58" s="364"/>
      <c r="Y58" s="309"/>
      <c r="Z58" s="309"/>
      <c r="AA58" s="364"/>
      <c r="AB58" s="364"/>
      <c r="AC58" s="364"/>
      <c r="AD58" s="364"/>
      <c r="AE58" s="364"/>
      <c r="AF58" s="309"/>
      <c r="AG58" s="309"/>
      <c r="AH58" s="364"/>
      <c r="AI58" s="646" t="str">
        <f t="shared" si="1"/>
        <v/>
      </c>
      <c r="AJ58" s="647"/>
      <c r="AK58" s="366" t="str">
        <f t="shared" ref="AK58:AK72" si="2">IFERROR(AVERAGE(AH58,AA58:AE58,T58:X58,M58:Q58,F58:J58),"")</f>
        <v/>
      </c>
    </row>
    <row r="59" spans="2:37" ht="15.75" x14ac:dyDescent="0.25">
      <c r="B59" s="20"/>
      <c r="C59" s="346">
        <v>10</v>
      </c>
      <c r="D59" s="309"/>
      <c r="E59" s="309"/>
      <c r="F59" s="364"/>
      <c r="G59" s="364"/>
      <c r="H59" s="364"/>
      <c r="I59" s="364"/>
      <c r="J59" s="364"/>
      <c r="K59" s="309"/>
      <c r="L59" s="309"/>
      <c r="M59" s="364"/>
      <c r="N59" s="364"/>
      <c r="O59" s="364"/>
      <c r="P59" s="364"/>
      <c r="Q59" s="364"/>
      <c r="R59" s="309"/>
      <c r="S59" s="309"/>
      <c r="T59" s="364"/>
      <c r="U59" s="364"/>
      <c r="V59" s="364"/>
      <c r="W59" s="364"/>
      <c r="X59" s="364"/>
      <c r="Y59" s="309"/>
      <c r="Z59" s="309"/>
      <c r="AA59" s="364"/>
      <c r="AB59" s="364"/>
      <c r="AC59" s="364"/>
      <c r="AD59" s="364"/>
      <c r="AE59" s="364"/>
      <c r="AF59" s="309"/>
      <c r="AG59" s="309"/>
      <c r="AH59" s="364"/>
      <c r="AI59" s="646" t="str">
        <f t="shared" si="1"/>
        <v/>
      </c>
      <c r="AJ59" s="647"/>
      <c r="AK59" s="366" t="str">
        <f t="shared" si="2"/>
        <v/>
      </c>
    </row>
    <row r="60" spans="2:37" ht="15.75" x14ac:dyDescent="0.25">
      <c r="B60" s="20"/>
      <c r="C60" s="346">
        <v>11</v>
      </c>
      <c r="D60" s="309"/>
      <c r="E60" s="309"/>
      <c r="F60" s="364"/>
      <c r="G60" s="364"/>
      <c r="H60" s="364"/>
      <c r="I60" s="364"/>
      <c r="J60" s="364"/>
      <c r="K60" s="309"/>
      <c r="L60" s="309"/>
      <c r="M60" s="364"/>
      <c r="N60" s="364"/>
      <c r="O60" s="364"/>
      <c r="P60" s="364"/>
      <c r="Q60" s="364"/>
      <c r="R60" s="309"/>
      <c r="S60" s="309"/>
      <c r="T60" s="364"/>
      <c r="U60" s="364"/>
      <c r="V60" s="364"/>
      <c r="W60" s="364"/>
      <c r="X60" s="364"/>
      <c r="Y60" s="309"/>
      <c r="Z60" s="309"/>
      <c r="AA60" s="364"/>
      <c r="AB60" s="364"/>
      <c r="AC60" s="364"/>
      <c r="AD60" s="364"/>
      <c r="AE60" s="364"/>
      <c r="AF60" s="309"/>
      <c r="AG60" s="309"/>
      <c r="AH60" s="364"/>
      <c r="AI60" s="646" t="str">
        <f t="shared" si="1"/>
        <v/>
      </c>
      <c r="AJ60" s="647"/>
      <c r="AK60" s="366" t="str">
        <f t="shared" si="2"/>
        <v/>
      </c>
    </row>
    <row r="61" spans="2:37" ht="15.75" x14ac:dyDescent="0.25">
      <c r="B61" s="20"/>
      <c r="C61" s="346">
        <v>12</v>
      </c>
      <c r="D61" s="309"/>
      <c r="E61" s="309"/>
      <c r="F61" s="364"/>
      <c r="G61" s="364"/>
      <c r="H61" s="364"/>
      <c r="I61" s="364"/>
      <c r="J61" s="364"/>
      <c r="K61" s="309"/>
      <c r="L61" s="309"/>
      <c r="M61" s="364"/>
      <c r="N61" s="364"/>
      <c r="O61" s="364"/>
      <c r="P61" s="364"/>
      <c r="Q61" s="364"/>
      <c r="R61" s="309"/>
      <c r="S61" s="309"/>
      <c r="T61" s="364"/>
      <c r="U61" s="364"/>
      <c r="V61" s="364"/>
      <c r="W61" s="364"/>
      <c r="X61" s="364"/>
      <c r="Y61" s="309"/>
      <c r="Z61" s="309"/>
      <c r="AA61" s="364"/>
      <c r="AB61" s="364"/>
      <c r="AC61" s="364"/>
      <c r="AD61" s="364"/>
      <c r="AE61" s="364"/>
      <c r="AF61" s="309"/>
      <c r="AG61" s="309"/>
      <c r="AH61" s="364"/>
      <c r="AI61" s="646" t="str">
        <f t="shared" si="1"/>
        <v/>
      </c>
      <c r="AJ61" s="647"/>
      <c r="AK61" s="366" t="str">
        <f t="shared" si="2"/>
        <v/>
      </c>
    </row>
    <row r="62" spans="2:37" ht="15.75" x14ac:dyDescent="0.25">
      <c r="B62" s="20"/>
      <c r="C62" s="346">
        <v>13</v>
      </c>
      <c r="D62" s="309"/>
      <c r="E62" s="309"/>
      <c r="F62" s="364"/>
      <c r="G62" s="364"/>
      <c r="H62" s="364"/>
      <c r="I62" s="364"/>
      <c r="J62" s="364"/>
      <c r="K62" s="309"/>
      <c r="L62" s="309"/>
      <c r="M62" s="364"/>
      <c r="N62" s="364"/>
      <c r="O62" s="364"/>
      <c r="P62" s="364"/>
      <c r="Q62" s="364"/>
      <c r="R62" s="309"/>
      <c r="S62" s="309"/>
      <c r="T62" s="364"/>
      <c r="U62" s="364"/>
      <c r="V62" s="364"/>
      <c r="W62" s="364"/>
      <c r="X62" s="364"/>
      <c r="Y62" s="309"/>
      <c r="Z62" s="309"/>
      <c r="AA62" s="364"/>
      <c r="AB62" s="364"/>
      <c r="AC62" s="364"/>
      <c r="AD62" s="364"/>
      <c r="AE62" s="364"/>
      <c r="AF62" s="309"/>
      <c r="AG62" s="309"/>
      <c r="AH62" s="364"/>
      <c r="AI62" s="646" t="str">
        <f t="shared" si="1"/>
        <v/>
      </c>
      <c r="AJ62" s="647"/>
      <c r="AK62" s="366" t="str">
        <f>IFERROR(AVERAGE(AH62,AA62:AE62,T62:X62,M62:Q62,F62:J62),"")</f>
        <v/>
      </c>
    </row>
    <row r="63" spans="2:37" ht="15.75" x14ac:dyDescent="0.25">
      <c r="B63" s="20"/>
      <c r="C63" s="346">
        <v>14</v>
      </c>
      <c r="D63" s="309"/>
      <c r="E63" s="309"/>
      <c r="F63" s="364"/>
      <c r="G63" s="364"/>
      <c r="H63" s="364"/>
      <c r="I63" s="364"/>
      <c r="J63" s="364"/>
      <c r="K63" s="309"/>
      <c r="L63" s="309"/>
      <c r="M63" s="364"/>
      <c r="N63" s="364"/>
      <c r="O63" s="364"/>
      <c r="P63" s="364"/>
      <c r="Q63" s="364"/>
      <c r="R63" s="309"/>
      <c r="S63" s="309"/>
      <c r="T63" s="364"/>
      <c r="U63" s="364"/>
      <c r="V63" s="364"/>
      <c r="W63" s="364"/>
      <c r="X63" s="364"/>
      <c r="Y63" s="309"/>
      <c r="Z63" s="309"/>
      <c r="AA63" s="364"/>
      <c r="AB63" s="364"/>
      <c r="AC63" s="364"/>
      <c r="AD63" s="364"/>
      <c r="AE63" s="364"/>
      <c r="AF63" s="309"/>
      <c r="AG63" s="309"/>
      <c r="AH63" s="364"/>
      <c r="AI63" s="646" t="str">
        <f t="shared" si="1"/>
        <v/>
      </c>
      <c r="AJ63" s="647"/>
      <c r="AK63" s="366" t="str">
        <f t="shared" si="2"/>
        <v/>
      </c>
    </row>
    <row r="64" spans="2:37" ht="15.75" x14ac:dyDescent="0.25">
      <c r="B64" s="20"/>
      <c r="C64" s="346">
        <v>15</v>
      </c>
      <c r="D64" s="309"/>
      <c r="E64" s="309"/>
      <c r="F64" s="364"/>
      <c r="G64" s="364"/>
      <c r="H64" s="364"/>
      <c r="I64" s="364"/>
      <c r="J64" s="364"/>
      <c r="K64" s="309"/>
      <c r="L64" s="309"/>
      <c r="M64" s="364"/>
      <c r="N64" s="364"/>
      <c r="O64" s="364"/>
      <c r="P64" s="364"/>
      <c r="Q64" s="364"/>
      <c r="R64" s="309"/>
      <c r="S64" s="309"/>
      <c r="T64" s="364"/>
      <c r="U64" s="364"/>
      <c r="V64" s="364"/>
      <c r="W64" s="364"/>
      <c r="X64" s="364"/>
      <c r="Y64" s="309"/>
      <c r="Z64" s="309"/>
      <c r="AA64" s="364"/>
      <c r="AB64" s="364"/>
      <c r="AC64" s="364"/>
      <c r="AD64" s="364"/>
      <c r="AE64" s="364"/>
      <c r="AF64" s="309"/>
      <c r="AG64" s="309"/>
      <c r="AH64" s="364"/>
      <c r="AI64" s="646" t="str">
        <f t="shared" si="1"/>
        <v/>
      </c>
      <c r="AJ64" s="647"/>
      <c r="AK64" s="366" t="str">
        <f t="shared" si="2"/>
        <v/>
      </c>
    </row>
    <row r="65" spans="2:37" ht="15.75" x14ac:dyDescent="0.25">
      <c r="B65" s="20"/>
      <c r="C65" s="346">
        <v>16</v>
      </c>
      <c r="D65" s="309"/>
      <c r="E65" s="309"/>
      <c r="F65" s="364"/>
      <c r="G65" s="364"/>
      <c r="H65" s="364"/>
      <c r="I65" s="364"/>
      <c r="J65" s="364"/>
      <c r="K65" s="309"/>
      <c r="L65" s="309"/>
      <c r="M65" s="364"/>
      <c r="N65" s="364"/>
      <c r="O65" s="364"/>
      <c r="P65" s="364"/>
      <c r="Q65" s="364"/>
      <c r="R65" s="309"/>
      <c r="S65" s="309"/>
      <c r="T65" s="364"/>
      <c r="U65" s="364"/>
      <c r="V65" s="364"/>
      <c r="W65" s="364"/>
      <c r="X65" s="364"/>
      <c r="Y65" s="309"/>
      <c r="Z65" s="309"/>
      <c r="AA65" s="364"/>
      <c r="AB65" s="364"/>
      <c r="AC65" s="364"/>
      <c r="AD65" s="364"/>
      <c r="AE65" s="364"/>
      <c r="AF65" s="309"/>
      <c r="AG65" s="309"/>
      <c r="AH65" s="364"/>
      <c r="AI65" s="646" t="str">
        <f t="shared" si="1"/>
        <v/>
      </c>
      <c r="AJ65" s="647"/>
      <c r="AK65" s="366" t="str">
        <f t="shared" si="2"/>
        <v/>
      </c>
    </row>
    <row r="66" spans="2:37" ht="15.75" x14ac:dyDescent="0.25">
      <c r="B66" s="20"/>
      <c r="C66" s="346">
        <v>17</v>
      </c>
      <c r="D66" s="309"/>
      <c r="E66" s="309"/>
      <c r="F66" s="364"/>
      <c r="G66" s="364"/>
      <c r="H66" s="364"/>
      <c r="I66" s="364"/>
      <c r="J66" s="364"/>
      <c r="K66" s="309"/>
      <c r="L66" s="309"/>
      <c r="M66" s="364"/>
      <c r="N66" s="364"/>
      <c r="O66" s="364"/>
      <c r="P66" s="364"/>
      <c r="Q66" s="364"/>
      <c r="R66" s="309"/>
      <c r="S66" s="309"/>
      <c r="T66" s="364"/>
      <c r="U66" s="364"/>
      <c r="V66" s="364"/>
      <c r="W66" s="364"/>
      <c r="X66" s="364"/>
      <c r="Y66" s="309"/>
      <c r="Z66" s="309"/>
      <c r="AA66" s="364"/>
      <c r="AB66" s="364"/>
      <c r="AC66" s="364"/>
      <c r="AD66" s="364"/>
      <c r="AE66" s="364"/>
      <c r="AF66" s="309"/>
      <c r="AG66" s="309"/>
      <c r="AH66" s="364"/>
      <c r="AI66" s="646" t="str">
        <f t="shared" si="1"/>
        <v/>
      </c>
      <c r="AJ66" s="647"/>
      <c r="AK66" s="366" t="str">
        <f t="shared" si="2"/>
        <v/>
      </c>
    </row>
    <row r="67" spans="2:37" ht="15.75" x14ac:dyDescent="0.25">
      <c r="B67" s="20"/>
      <c r="C67" s="346">
        <v>18</v>
      </c>
      <c r="D67" s="309"/>
      <c r="E67" s="309"/>
      <c r="F67" s="364"/>
      <c r="G67" s="364"/>
      <c r="H67" s="364"/>
      <c r="I67" s="364"/>
      <c r="J67" s="364"/>
      <c r="K67" s="309"/>
      <c r="L67" s="309"/>
      <c r="M67" s="364"/>
      <c r="N67" s="364"/>
      <c r="O67" s="364"/>
      <c r="P67" s="364"/>
      <c r="Q67" s="364"/>
      <c r="R67" s="309"/>
      <c r="S67" s="309"/>
      <c r="T67" s="364"/>
      <c r="U67" s="364"/>
      <c r="V67" s="364"/>
      <c r="W67" s="364"/>
      <c r="X67" s="364"/>
      <c r="Y67" s="309"/>
      <c r="Z67" s="309"/>
      <c r="AA67" s="364"/>
      <c r="AB67" s="364"/>
      <c r="AC67" s="364"/>
      <c r="AD67" s="364"/>
      <c r="AE67" s="364"/>
      <c r="AF67" s="309"/>
      <c r="AG67" s="309"/>
      <c r="AH67" s="364"/>
      <c r="AI67" s="646" t="str">
        <f t="shared" si="1"/>
        <v/>
      </c>
      <c r="AJ67" s="647"/>
      <c r="AK67" s="366" t="str">
        <f t="shared" si="2"/>
        <v/>
      </c>
    </row>
    <row r="68" spans="2:37" ht="15.75" x14ac:dyDescent="0.25">
      <c r="B68" s="20"/>
      <c r="C68" s="346">
        <v>19</v>
      </c>
      <c r="D68" s="309"/>
      <c r="E68" s="309"/>
      <c r="F68" s="364"/>
      <c r="G68" s="364"/>
      <c r="H68" s="364"/>
      <c r="I68" s="364"/>
      <c r="J68" s="364"/>
      <c r="K68" s="309"/>
      <c r="L68" s="309"/>
      <c r="M68" s="364"/>
      <c r="N68" s="364"/>
      <c r="O68" s="364"/>
      <c r="P68" s="364"/>
      <c r="Q68" s="364"/>
      <c r="R68" s="309"/>
      <c r="S68" s="309"/>
      <c r="T68" s="364"/>
      <c r="U68" s="364"/>
      <c r="V68" s="364"/>
      <c r="W68" s="364"/>
      <c r="X68" s="364"/>
      <c r="Y68" s="309"/>
      <c r="Z68" s="309"/>
      <c r="AA68" s="364"/>
      <c r="AB68" s="364"/>
      <c r="AC68" s="364"/>
      <c r="AD68" s="364"/>
      <c r="AE68" s="364"/>
      <c r="AF68" s="309"/>
      <c r="AG68" s="309"/>
      <c r="AH68" s="364"/>
      <c r="AI68" s="646" t="str">
        <f t="shared" si="1"/>
        <v/>
      </c>
      <c r="AJ68" s="647"/>
      <c r="AK68" s="366" t="str">
        <f t="shared" si="2"/>
        <v/>
      </c>
    </row>
    <row r="69" spans="2:37" ht="15.75" x14ac:dyDescent="0.25">
      <c r="B69" s="20"/>
      <c r="C69" s="346">
        <v>20</v>
      </c>
      <c r="D69" s="309"/>
      <c r="E69" s="309"/>
      <c r="F69" s="364"/>
      <c r="G69" s="364"/>
      <c r="H69" s="364"/>
      <c r="I69" s="364"/>
      <c r="J69" s="364"/>
      <c r="K69" s="309"/>
      <c r="L69" s="309"/>
      <c r="M69" s="364"/>
      <c r="N69" s="364"/>
      <c r="O69" s="364"/>
      <c r="P69" s="364"/>
      <c r="Q69" s="364"/>
      <c r="R69" s="309"/>
      <c r="S69" s="309"/>
      <c r="T69" s="364"/>
      <c r="U69" s="364"/>
      <c r="V69" s="364"/>
      <c r="W69" s="364"/>
      <c r="X69" s="364"/>
      <c r="Y69" s="309"/>
      <c r="Z69" s="309"/>
      <c r="AA69" s="364"/>
      <c r="AB69" s="364"/>
      <c r="AC69" s="364"/>
      <c r="AD69" s="364"/>
      <c r="AE69" s="364"/>
      <c r="AF69" s="309"/>
      <c r="AG69" s="309"/>
      <c r="AH69" s="364"/>
      <c r="AI69" s="646" t="str">
        <f t="shared" si="1"/>
        <v/>
      </c>
      <c r="AJ69" s="647"/>
      <c r="AK69" s="366" t="str">
        <f t="shared" si="2"/>
        <v/>
      </c>
    </row>
    <row r="70" spans="2:37" ht="15.75" x14ac:dyDescent="0.25">
      <c r="B70" s="20"/>
      <c r="C70" s="346">
        <v>21</v>
      </c>
      <c r="D70" s="309"/>
      <c r="E70" s="309"/>
      <c r="F70" s="364"/>
      <c r="G70" s="364"/>
      <c r="H70" s="364"/>
      <c r="I70" s="364"/>
      <c r="J70" s="364"/>
      <c r="K70" s="309"/>
      <c r="L70" s="309"/>
      <c r="M70" s="364"/>
      <c r="N70" s="364"/>
      <c r="O70" s="364"/>
      <c r="P70" s="364"/>
      <c r="Q70" s="364"/>
      <c r="R70" s="309"/>
      <c r="S70" s="309"/>
      <c r="T70" s="364"/>
      <c r="U70" s="364"/>
      <c r="V70" s="364"/>
      <c r="W70" s="364"/>
      <c r="X70" s="364"/>
      <c r="Y70" s="309"/>
      <c r="Z70" s="309"/>
      <c r="AA70" s="364"/>
      <c r="AB70" s="364"/>
      <c r="AC70" s="364"/>
      <c r="AD70" s="364"/>
      <c r="AE70" s="364"/>
      <c r="AF70" s="309"/>
      <c r="AG70" s="309"/>
      <c r="AH70" s="364"/>
      <c r="AI70" s="646" t="str">
        <f t="shared" si="1"/>
        <v/>
      </c>
      <c r="AJ70" s="647"/>
      <c r="AK70" s="366" t="str">
        <f t="shared" si="2"/>
        <v/>
      </c>
    </row>
    <row r="71" spans="2:37" ht="15.75" x14ac:dyDescent="0.25">
      <c r="B71" s="20"/>
      <c r="C71" s="346">
        <v>22</v>
      </c>
      <c r="D71" s="309"/>
      <c r="E71" s="309"/>
      <c r="F71" s="364"/>
      <c r="G71" s="364"/>
      <c r="H71" s="364"/>
      <c r="I71" s="364"/>
      <c r="J71" s="364"/>
      <c r="K71" s="309"/>
      <c r="L71" s="309"/>
      <c r="M71" s="364"/>
      <c r="N71" s="364"/>
      <c r="O71" s="364"/>
      <c r="P71" s="364"/>
      <c r="Q71" s="364"/>
      <c r="R71" s="309"/>
      <c r="S71" s="309"/>
      <c r="T71" s="364"/>
      <c r="U71" s="364"/>
      <c r="V71" s="364"/>
      <c r="W71" s="364"/>
      <c r="X71" s="364"/>
      <c r="Y71" s="309"/>
      <c r="Z71" s="309"/>
      <c r="AA71" s="364"/>
      <c r="AB71" s="364"/>
      <c r="AC71" s="364"/>
      <c r="AD71" s="364"/>
      <c r="AE71" s="364"/>
      <c r="AF71" s="309"/>
      <c r="AG71" s="309"/>
      <c r="AH71" s="364"/>
      <c r="AI71" s="646" t="str">
        <f t="shared" si="1"/>
        <v/>
      </c>
      <c r="AJ71" s="647"/>
      <c r="AK71" s="366" t="str">
        <f t="shared" si="2"/>
        <v/>
      </c>
    </row>
    <row r="72" spans="2:37" ht="15.75" x14ac:dyDescent="0.25">
      <c r="B72" s="20"/>
      <c r="C72" s="346">
        <v>23</v>
      </c>
      <c r="D72" s="309"/>
      <c r="E72" s="309"/>
      <c r="F72" s="364"/>
      <c r="G72" s="364"/>
      <c r="H72" s="364"/>
      <c r="I72" s="364"/>
      <c r="J72" s="364"/>
      <c r="K72" s="309"/>
      <c r="L72" s="309"/>
      <c r="M72" s="364"/>
      <c r="N72" s="364"/>
      <c r="O72" s="364"/>
      <c r="P72" s="364"/>
      <c r="Q72" s="364"/>
      <c r="R72" s="309"/>
      <c r="S72" s="309"/>
      <c r="T72" s="364"/>
      <c r="U72" s="364"/>
      <c r="V72" s="364"/>
      <c r="W72" s="364"/>
      <c r="X72" s="364"/>
      <c r="Y72" s="309"/>
      <c r="Z72" s="309"/>
      <c r="AA72" s="364"/>
      <c r="AB72" s="364"/>
      <c r="AC72" s="364"/>
      <c r="AD72" s="364"/>
      <c r="AE72" s="364"/>
      <c r="AF72" s="309"/>
      <c r="AG72" s="309"/>
      <c r="AH72" s="364"/>
      <c r="AI72" s="646" t="str">
        <f t="shared" si="1"/>
        <v/>
      </c>
      <c r="AJ72" s="647"/>
      <c r="AK72" s="366" t="str">
        <f t="shared" si="2"/>
        <v/>
      </c>
    </row>
    <row r="73" spans="2:37" ht="15.75" x14ac:dyDescent="0.25">
      <c r="B73" s="20"/>
      <c r="C73" s="347">
        <v>24</v>
      </c>
      <c r="D73" s="310"/>
      <c r="E73" s="310"/>
      <c r="F73" s="310"/>
      <c r="G73" s="310"/>
      <c r="H73" s="310"/>
      <c r="I73" s="310"/>
      <c r="J73" s="310"/>
      <c r="K73" s="310"/>
      <c r="L73" s="310"/>
      <c r="M73" s="310"/>
      <c r="N73" s="310"/>
      <c r="O73" s="310"/>
      <c r="P73" s="310"/>
      <c r="Q73" s="310"/>
      <c r="R73" s="310"/>
      <c r="S73" s="310"/>
      <c r="T73" s="310"/>
      <c r="U73" s="310"/>
      <c r="V73" s="310"/>
      <c r="W73" s="310"/>
      <c r="X73" s="310"/>
      <c r="Y73" s="310"/>
      <c r="Z73" s="310"/>
      <c r="AA73" s="310"/>
      <c r="AB73" s="310"/>
      <c r="AC73" s="310"/>
      <c r="AD73" s="310"/>
      <c r="AE73" s="310"/>
      <c r="AF73" s="310"/>
      <c r="AG73" s="310"/>
      <c r="AH73" s="310"/>
      <c r="AI73" s="648" t="str">
        <f t="shared" si="1"/>
        <v/>
      </c>
      <c r="AJ73" s="649"/>
      <c r="AK73" s="366"/>
    </row>
    <row r="74" spans="2:37" ht="15.75" x14ac:dyDescent="0.25">
      <c r="B74" s="20"/>
      <c r="C74" s="236"/>
      <c r="D74" s="15"/>
      <c r="E74" s="15"/>
      <c r="F74" s="15"/>
      <c r="G74" s="15"/>
      <c r="H74" s="15"/>
      <c r="I74" s="15"/>
      <c r="J74" s="15"/>
      <c r="K74" s="15"/>
      <c r="L74" s="15"/>
      <c r="M74" s="15"/>
      <c r="N74" s="15"/>
      <c r="O74" s="15"/>
      <c r="P74" s="15"/>
      <c r="Q74" s="15"/>
      <c r="R74" s="15"/>
      <c r="S74" s="15"/>
      <c r="T74" s="17"/>
      <c r="U74" s="17"/>
      <c r="V74" s="17"/>
      <c r="W74" s="17"/>
      <c r="X74" s="17"/>
      <c r="Y74" s="17"/>
      <c r="Z74" s="17"/>
      <c r="AA74" s="17"/>
      <c r="AB74" s="17"/>
      <c r="AC74" s="17"/>
      <c r="AD74" s="17"/>
      <c r="AE74" s="17"/>
      <c r="AF74" s="17"/>
      <c r="AG74" s="17"/>
      <c r="AH74" s="17"/>
      <c r="AI74" s="17"/>
      <c r="AJ74" s="21"/>
      <c r="AK74" s="366"/>
    </row>
    <row r="75" spans="2:37" ht="16.5" thickBot="1" x14ac:dyDescent="0.3">
      <c r="B75" s="60"/>
      <c r="C75" s="220"/>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4"/>
      <c r="AK75" s="366"/>
    </row>
    <row r="76" spans="2:37" ht="15.75" x14ac:dyDescent="0.25">
      <c r="B76" s="40" t="str">
        <f>"Version " &amp; Version</f>
        <v>Version FINAL 03/31/2017</v>
      </c>
      <c r="C76" s="407"/>
      <c r="D76" s="407"/>
      <c r="E76" s="407"/>
      <c r="F76" s="407"/>
      <c r="G76" s="407"/>
      <c r="H76" s="407"/>
      <c r="I76" s="407"/>
      <c r="J76" s="407"/>
      <c r="K76" s="407"/>
      <c r="L76" s="407"/>
      <c r="M76" s="407"/>
      <c r="N76" s="407"/>
      <c r="O76" s="407"/>
      <c r="P76" s="407"/>
      <c r="Q76" s="407"/>
      <c r="R76" s="407"/>
      <c r="S76" s="407"/>
      <c r="T76" s="407"/>
      <c r="U76" s="407"/>
      <c r="V76" s="407"/>
      <c r="W76" s="407"/>
      <c r="X76" s="407"/>
      <c r="Y76" s="407"/>
      <c r="Z76" s="407"/>
      <c r="AA76" s="407"/>
      <c r="AB76" s="407"/>
      <c r="AC76" s="407"/>
      <c r="AD76" s="407"/>
      <c r="AE76" s="407"/>
      <c r="AF76" s="407"/>
      <c r="AG76" s="407"/>
      <c r="AH76" s="407"/>
      <c r="AI76" s="362"/>
      <c r="AJ76" s="363"/>
      <c r="AK76" s="366"/>
    </row>
    <row r="77" spans="2:37" ht="15.75" x14ac:dyDescent="0.25">
      <c r="B77" s="2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7"/>
      <c r="AJ77" s="21"/>
      <c r="AK77" s="366"/>
    </row>
    <row r="78" spans="2:37" ht="15.75" x14ac:dyDescent="0.25">
      <c r="B78" s="487" t="s">
        <v>293</v>
      </c>
      <c r="C78" s="488"/>
      <c r="D78" s="488"/>
      <c r="E78" s="488"/>
      <c r="F78" s="488"/>
      <c r="G78" s="488"/>
      <c r="H78" s="488"/>
      <c r="I78" s="488"/>
      <c r="J78" s="488"/>
      <c r="K78" s="488"/>
      <c r="L78" s="488"/>
      <c r="M78" s="488"/>
      <c r="N78" s="488"/>
      <c r="O78" s="488"/>
      <c r="P78" s="488"/>
      <c r="Q78" s="488"/>
      <c r="R78" s="488"/>
      <c r="S78" s="15"/>
      <c r="T78" s="15"/>
      <c r="U78" s="15"/>
      <c r="V78" s="15"/>
      <c r="W78" s="15"/>
      <c r="X78" s="15"/>
      <c r="Y78" s="15"/>
      <c r="Z78" s="15"/>
      <c r="AA78" s="15"/>
      <c r="AB78" s="15"/>
      <c r="AC78" s="15"/>
      <c r="AD78" s="15"/>
      <c r="AE78" s="15"/>
      <c r="AF78" s="15"/>
      <c r="AG78" s="15"/>
      <c r="AH78" s="15"/>
      <c r="AI78" s="17"/>
      <c r="AJ78" s="21"/>
      <c r="AK78" s="366"/>
    </row>
    <row r="79" spans="2:37" ht="15.75" x14ac:dyDescent="0.25">
      <c r="B79" s="622" t="s">
        <v>281</v>
      </c>
      <c r="C79" s="545"/>
      <c r="D79" s="545"/>
      <c r="E79" s="545"/>
      <c r="F79" s="545"/>
      <c r="G79" s="545"/>
      <c r="H79" s="545"/>
      <c r="I79" s="545"/>
      <c r="J79" s="545"/>
      <c r="K79" s="545"/>
      <c r="L79" s="545"/>
      <c r="M79" s="545"/>
      <c r="N79" s="545"/>
      <c r="O79" s="545"/>
      <c r="P79" s="545"/>
      <c r="Q79" s="545"/>
      <c r="R79" s="545"/>
      <c r="S79" s="15"/>
      <c r="T79" s="15"/>
      <c r="U79" s="15"/>
      <c r="V79" s="15"/>
      <c r="W79" s="15"/>
      <c r="X79" s="15"/>
      <c r="Y79" s="15"/>
      <c r="Z79" s="15"/>
      <c r="AA79" s="15"/>
      <c r="AB79" s="15"/>
      <c r="AC79" s="15"/>
      <c r="AD79" s="15"/>
      <c r="AE79" s="15"/>
      <c r="AF79" s="15"/>
      <c r="AG79" s="15"/>
      <c r="AH79" s="15"/>
      <c r="AI79" s="17"/>
      <c r="AJ79" s="21"/>
      <c r="AK79" s="366"/>
    </row>
    <row r="80" spans="2:37" ht="15.75" x14ac:dyDescent="0.25">
      <c r="B80" s="414"/>
      <c r="C80" s="545">
        <v>2022</v>
      </c>
      <c r="D80" s="545"/>
      <c r="E80" s="545"/>
      <c r="F80" s="545"/>
      <c r="G80" s="545"/>
      <c r="H80" s="545"/>
      <c r="I80" s="545"/>
      <c r="J80" s="545"/>
      <c r="K80" s="545"/>
      <c r="L80" s="545"/>
      <c r="M80" s="545"/>
      <c r="N80" s="545"/>
      <c r="O80" s="545"/>
      <c r="P80" s="545"/>
      <c r="Q80" s="545"/>
      <c r="R80" s="331"/>
      <c r="S80" s="15"/>
      <c r="T80" s="15"/>
      <c r="U80" s="15"/>
      <c r="V80" s="15"/>
      <c r="W80" s="15"/>
      <c r="X80" s="15"/>
      <c r="Y80" s="15"/>
      <c r="Z80" s="15"/>
      <c r="AA80" s="15"/>
      <c r="AB80" s="15"/>
      <c r="AC80" s="15"/>
      <c r="AD80" s="15"/>
      <c r="AE80" s="15"/>
      <c r="AF80" s="15"/>
      <c r="AG80" s="15"/>
      <c r="AH80" s="15"/>
      <c r="AI80" s="17"/>
      <c r="AJ80" s="21"/>
      <c r="AK80" s="366"/>
    </row>
    <row r="81" spans="2:37" ht="15.75" x14ac:dyDescent="0.25">
      <c r="B81" s="414"/>
      <c r="C81" s="428"/>
      <c r="D81" s="428"/>
      <c r="E81" s="428"/>
      <c r="F81" s="428"/>
      <c r="G81" s="428"/>
      <c r="H81" s="428"/>
      <c r="I81" s="428"/>
      <c r="J81" s="428"/>
      <c r="K81" s="428"/>
      <c r="L81" s="428"/>
      <c r="M81" s="428"/>
      <c r="N81" s="428"/>
      <c r="O81" s="428"/>
      <c r="P81" s="428"/>
      <c r="Q81" s="428"/>
      <c r="R81" s="331"/>
      <c r="S81" s="15"/>
      <c r="T81" s="15"/>
      <c r="U81" s="15"/>
      <c r="V81" s="15"/>
      <c r="W81" s="15"/>
      <c r="X81" s="15"/>
      <c r="Y81" s="15"/>
      <c r="Z81" s="15"/>
      <c r="AA81" s="15"/>
      <c r="AB81" s="15"/>
      <c r="AC81" s="15"/>
      <c r="AD81" s="15"/>
      <c r="AE81" s="15"/>
      <c r="AF81" s="15"/>
      <c r="AG81" s="15"/>
      <c r="AH81" s="15"/>
      <c r="AI81" s="17"/>
      <c r="AJ81" s="21"/>
      <c r="AK81" s="366"/>
    </row>
    <row r="82" spans="2:37" ht="15.75" x14ac:dyDescent="0.25">
      <c r="B82" s="20" t="s">
        <v>282</v>
      </c>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7"/>
      <c r="AJ82" s="21"/>
      <c r="AK82" s="366"/>
    </row>
    <row r="83" spans="2:37" ht="15.75" x14ac:dyDescent="0.25">
      <c r="B83" s="20"/>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7"/>
      <c r="AJ83" s="21"/>
      <c r="AK83" s="366"/>
    </row>
    <row r="84" spans="2:37" ht="15.75" x14ac:dyDescent="0.25">
      <c r="B84" s="20"/>
      <c r="C84" s="432" t="s">
        <v>128</v>
      </c>
      <c r="D84" s="218">
        <v>1</v>
      </c>
      <c r="E84" s="218">
        <v>2</v>
      </c>
      <c r="F84" s="218">
        <v>3</v>
      </c>
      <c r="G84" s="218">
        <v>4</v>
      </c>
      <c r="H84" s="218">
        <v>5</v>
      </c>
      <c r="I84" s="218">
        <v>6</v>
      </c>
      <c r="J84" s="218">
        <v>7</v>
      </c>
      <c r="K84" s="218">
        <v>8</v>
      </c>
      <c r="L84" s="218">
        <v>9</v>
      </c>
      <c r="M84" s="218">
        <v>10</v>
      </c>
      <c r="N84" s="218">
        <v>11</v>
      </c>
      <c r="O84" s="218">
        <v>12</v>
      </c>
      <c r="P84" s="218">
        <v>13</v>
      </c>
      <c r="Q84" s="218">
        <v>14</v>
      </c>
      <c r="R84" s="218">
        <v>15</v>
      </c>
      <c r="S84" s="218">
        <v>16</v>
      </c>
      <c r="T84" s="218">
        <v>17</v>
      </c>
      <c r="U84" s="218">
        <v>18</v>
      </c>
      <c r="V84" s="218">
        <v>19</v>
      </c>
      <c r="W84" s="218">
        <v>20</v>
      </c>
      <c r="X84" s="218">
        <v>21</v>
      </c>
      <c r="Y84" s="218">
        <v>22</v>
      </c>
      <c r="Z84" s="218">
        <v>23</v>
      </c>
      <c r="AA84" s="218">
        <v>24</v>
      </c>
      <c r="AB84" s="218">
        <v>25</v>
      </c>
      <c r="AC84" s="218">
        <v>26</v>
      </c>
      <c r="AD84" s="218">
        <v>27</v>
      </c>
      <c r="AE84" s="218">
        <v>28</v>
      </c>
      <c r="AF84" s="15"/>
      <c r="AG84" s="15"/>
      <c r="AH84" s="15"/>
      <c r="AI84" s="644" t="s">
        <v>304</v>
      </c>
      <c r="AJ84" s="645"/>
      <c r="AK84" s="366"/>
    </row>
    <row r="85" spans="2:37" ht="15.75" x14ac:dyDescent="0.25">
      <c r="B85" s="20"/>
      <c r="C85" s="432"/>
      <c r="D85" s="218" t="s">
        <v>273</v>
      </c>
      <c r="E85" s="218" t="s">
        <v>274</v>
      </c>
      <c r="F85" s="218" t="s">
        <v>275</v>
      </c>
      <c r="G85" s="218" t="s">
        <v>276</v>
      </c>
      <c r="H85" s="218" t="s">
        <v>277</v>
      </c>
      <c r="I85" s="218" t="s">
        <v>278</v>
      </c>
      <c r="J85" s="218" t="s">
        <v>272</v>
      </c>
      <c r="K85" s="218" t="str">
        <f>D85</f>
        <v>Tue</v>
      </c>
      <c r="L85" s="218" t="str">
        <f t="shared" ref="L85:AE85" si="3">E85</f>
        <v>Wed</v>
      </c>
      <c r="M85" s="218" t="str">
        <f t="shared" si="3"/>
        <v>Thurs</v>
      </c>
      <c r="N85" s="218" t="str">
        <f t="shared" si="3"/>
        <v>Fri</v>
      </c>
      <c r="O85" s="218" t="str">
        <f t="shared" si="3"/>
        <v>Sat</v>
      </c>
      <c r="P85" s="218" t="str">
        <f t="shared" si="3"/>
        <v>Sun</v>
      </c>
      <c r="Q85" s="218" t="str">
        <f t="shared" si="3"/>
        <v>Mon</v>
      </c>
      <c r="R85" s="218" t="str">
        <f t="shared" si="3"/>
        <v>Tue</v>
      </c>
      <c r="S85" s="218" t="str">
        <f t="shared" si="3"/>
        <v>Wed</v>
      </c>
      <c r="T85" s="218" t="str">
        <f t="shared" si="3"/>
        <v>Thurs</v>
      </c>
      <c r="U85" s="218" t="str">
        <f t="shared" si="3"/>
        <v>Fri</v>
      </c>
      <c r="V85" s="218" t="str">
        <f t="shared" si="3"/>
        <v>Sat</v>
      </c>
      <c r="W85" s="218" t="str">
        <f t="shared" si="3"/>
        <v>Sun</v>
      </c>
      <c r="X85" s="218" t="str">
        <f t="shared" si="3"/>
        <v>Mon</v>
      </c>
      <c r="Y85" s="218" t="str">
        <f t="shared" si="3"/>
        <v>Tue</v>
      </c>
      <c r="Z85" s="218" t="str">
        <f t="shared" si="3"/>
        <v>Wed</v>
      </c>
      <c r="AA85" s="218" t="str">
        <f t="shared" si="3"/>
        <v>Thurs</v>
      </c>
      <c r="AB85" s="218" t="str">
        <f t="shared" si="3"/>
        <v>Fri</v>
      </c>
      <c r="AC85" s="218" t="str">
        <f t="shared" si="3"/>
        <v>Sat</v>
      </c>
      <c r="AD85" s="218" t="str">
        <f t="shared" si="3"/>
        <v>Sun</v>
      </c>
      <c r="AE85" s="218" t="str">
        <f t="shared" si="3"/>
        <v>Mon</v>
      </c>
      <c r="AF85" s="15"/>
      <c r="AG85" s="15"/>
      <c r="AH85" s="15"/>
      <c r="AI85" s="644" t="s">
        <v>305</v>
      </c>
      <c r="AJ85" s="645"/>
      <c r="AK85" s="366"/>
    </row>
    <row r="86" spans="2:37" ht="15.75" x14ac:dyDescent="0.25">
      <c r="B86" s="20"/>
      <c r="C86" s="346">
        <v>1</v>
      </c>
      <c r="D86" s="481"/>
      <c r="E86" s="481"/>
      <c r="F86" s="481"/>
      <c r="G86" s="481"/>
      <c r="H86" s="481"/>
      <c r="I86" s="481"/>
      <c r="J86" s="481"/>
      <c r="K86" s="481"/>
      <c r="L86" s="481"/>
      <c r="M86" s="481"/>
      <c r="N86" s="481"/>
      <c r="O86" s="481"/>
      <c r="P86" s="481"/>
      <c r="Q86" s="481"/>
      <c r="R86" s="481"/>
      <c r="S86" s="481"/>
      <c r="T86" s="481"/>
      <c r="U86" s="481"/>
      <c r="V86" s="481"/>
      <c r="W86" s="481"/>
      <c r="X86" s="481"/>
      <c r="Y86" s="481"/>
      <c r="Z86" s="481"/>
      <c r="AA86" s="481"/>
      <c r="AB86" s="481"/>
      <c r="AC86" s="481"/>
      <c r="AD86" s="481"/>
      <c r="AE86" s="481"/>
      <c r="AF86" s="15"/>
      <c r="AG86" s="15"/>
      <c r="AH86" s="15"/>
      <c r="AI86" s="646" t="str">
        <f>IFERROR(AVERAGE(D86:AE86),"")</f>
        <v/>
      </c>
      <c r="AJ86" s="647"/>
      <c r="AK86" s="366"/>
    </row>
    <row r="87" spans="2:37" ht="15.75" customHeight="1" x14ac:dyDescent="0.25">
      <c r="B87" s="20"/>
      <c r="C87" s="346">
        <v>2</v>
      </c>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15"/>
      <c r="AG87" s="15"/>
      <c r="AH87" s="15"/>
      <c r="AI87" s="646" t="str">
        <f>IFERROR(AVERAGE(D87:AE87),"")</f>
        <v/>
      </c>
      <c r="AJ87" s="647"/>
      <c r="AK87" s="366"/>
    </row>
    <row r="88" spans="2:37" ht="15.75" x14ac:dyDescent="0.25">
      <c r="B88" s="20"/>
      <c r="C88" s="346">
        <v>3</v>
      </c>
      <c r="D88" s="309"/>
      <c r="E88" s="309"/>
      <c r="F88" s="309"/>
      <c r="G88" s="309"/>
      <c r="H88" s="309"/>
      <c r="I88" s="309"/>
      <c r="J88" s="309"/>
      <c r="K88" s="309"/>
      <c r="L88" s="309"/>
      <c r="M88" s="309"/>
      <c r="N88" s="309"/>
      <c r="O88" s="309"/>
      <c r="P88" s="309"/>
      <c r="Q88" s="309"/>
      <c r="R88" s="309"/>
      <c r="S88" s="309"/>
      <c r="T88" s="309"/>
      <c r="U88" s="309"/>
      <c r="V88" s="309"/>
      <c r="W88" s="309"/>
      <c r="X88" s="309"/>
      <c r="Y88" s="309"/>
      <c r="Z88" s="309"/>
      <c r="AA88" s="309"/>
      <c r="AB88" s="309"/>
      <c r="AC88" s="309"/>
      <c r="AD88" s="309"/>
      <c r="AE88" s="309"/>
      <c r="AF88" s="15"/>
      <c r="AG88" s="15"/>
      <c r="AH88" s="15"/>
      <c r="AI88" s="646" t="str">
        <f t="shared" ref="AI88:AI108" si="4">IFERROR(AVERAGE(D88:AE88),"")</f>
        <v/>
      </c>
      <c r="AJ88" s="647"/>
      <c r="AK88" s="366"/>
    </row>
    <row r="89" spans="2:37" ht="15.75" x14ac:dyDescent="0.25">
      <c r="B89" s="20"/>
      <c r="C89" s="346">
        <v>4</v>
      </c>
      <c r="D89" s="309"/>
      <c r="E89" s="309"/>
      <c r="F89" s="309"/>
      <c r="G89" s="309"/>
      <c r="H89" s="309"/>
      <c r="I89" s="309"/>
      <c r="J89" s="309"/>
      <c r="K89" s="309"/>
      <c r="L89" s="309"/>
      <c r="M89" s="309"/>
      <c r="N89" s="309"/>
      <c r="O89" s="309"/>
      <c r="P89" s="309"/>
      <c r="Q89" s="309"/>
      <c r="R89" s="309"/>
      <c r="S89" s="309"/>
      <c r="T89" s="309"/>
      <c r="U89" s="309"/>
      <c r="V89" s="309"/>
      <c r="W89" s="309"/>
      <c r="X89" s="309"/>
      <c r="Y89" s="309"/>
      <c r="Z89" s="309"/>
      <c r="AA89" s="309"/>
      <c r="AB89" s="309"/>
      <c r="AC89" s="309"/>
      <c r="AD89" s="309"/>
      <c r="AE89" s="309"/>
      <c r="AF89" s="15"/>
      <c r="AG89" s="15"/>
      <c r="AH89" s="15"/>
      <c r="AI89" s="646" t="str">
        <f t="shared" si="4"/>
        <v/>
      </c>
      <c r="AJ89" s="647"/>
      <c r="AK89" s="366"/>
    </row>
    <row r="90" spans="2:37" ht="15.75" x14ac:dyDescent="0.25">
      <c r="B90" s="20"/>
      <c r="C90" s="346">
        <v>5</v>
      </c>
      <c r="D90" s="309"/>
      <c r="E90" s="309"/>
      <c r="F90" s="309"/>
      <c r="G90" s="309"/>
      <c r="H90" s="309"/>
      <c r="I90" s="309"/>
      <c r="J90" s="309"/>
      <c r="K90" s="309"/>
      <c r="L90" s="309"/>
      <c r="M90" s="309"/>
      <c r="N90" s="309"/>
      <c r="O90" s="309"/>
      <c r="P90" s="309"/>
      <c r="Q90" s="309"/>
      <c r="R90" s="309"/>
      <c r="S90" s="309"/>
      <c r="T90" s="309"/>
      <c r="U90" s="309"/>
      <c r="V90" s="309"/>
      <c r="W90" s="309"/>
      <c r="X90" s="309"/>
      <c r="Y90" s="309"/>
      <c r="Z90" s="309"/>
      <c r="AA90" s="309"/>
      <c r="AB90" s="309"/>
      <c r="AC90" s="309"/>
      <c r="AD90" s="309"/>
      <c r="AE90" s="309"/>
      <c r="AF90" s="15"/>
      <c r="AG90" s="15"/>
      <c r="AH90" s="15"/>
      <c r="AI90" s="646" t="str">
        <f t="shared" si="4"/>
        <v/>
      </c>
      <c r="AJ90" s="647"/>
      <c r="AK90" s="366"/>
    </row>
    <row r="91" spans="2:37" ht="15.75" x14ac:dyDescent="0.25">
      <c r="B91" s="20"/>
      <c r="C91" s="346">
        <v>6</v>
      </c>
      <c r="D91" s="309"/>
      <c r="E91" s="309"/>
      <c r="F91" s="309"/>
      <c r="G91" s="309"/>
      <c r="H91" s="309"/>
      <c r="I91" s="309"/>
      <c r="J91" s="309"/>
      <c r="K91" s="309"/>
      <c r="L91" s="309"/>
      <c r="M91" s="309"/>
      <c r="N91" s="309"/>
      <c r="O91" s="309"/>
      <c r="P91" s="309"/>
      <c r="Q91" s="309"/>
      <c r="R91" s="309"/>
      <c r="S91" s="309"/>
      <c r="T91" s="309"/>
      <c r="U91" s="309"/>
      <c r="V91" s="309"/>
      <c r="W91" s="309"/>
      <c r="X91" s="309"/>
      <c r="Y91" s="309"/>
      <c r="Z91" s="309"/>
      <c r="AA91" s="309"/>
      <c r="AB91" s="309"/>
      <c r="AC91" s="309"/>
      <c r="AD91" s="309"/>
      <c r="AE91" s="309"/>
      <c r="AF91" s="15"/>
      <c r="AG91" s="15"/>
      <c r="AH91" s="15"/>
      <c r="AI91" s="646" t="str">
        <f t="shared" si="4"/>
        <v/>
      </c>
      <c r="AJ91" s="647"/>
      <c r="AK91" s="366"/>
    </row>
    <row r="92" spans="2:37" ht="15.75" x14ac:dyDescent="0.25">
      <c r="B92" s="20"/>
      <c r="C92" s="346">
        <v>7</v>
      </c>
      <c r="D92" s="309"/>
      <c r="E92" s="309"/>
      <c r="F92" s="309"/>
      <c r="G92" s="309"/>
      <c r="H92" s="309"/>
      <c r="I92" s="309"/>
      <c r="J92" s="309"/>
      <c r="K92" s="309"/>
      <c r="L92" s="309"/>
      <c r="M92" s="309"/>
      <c r="N92" s="309"/>
      <c r="O92" s="309"/>
      <c r="P92" s="309"/>
      <c r="Q92" s="309"/>
      <c r="R92" s="309"/>
      <c r="S92" s="309"/>
      <c r="T92" s="309"/>
      <c r="U92" s="309"/>
      <c r="V92" s="309"/>
      <c r="W92" s="309"/>
      <c r="X92" s="309"/>
      <c r="Y92" s="309"/>
      <c r="Z92" s="309"/>
      <c r="AA92" s="309"/>
      <c r="AB92" s="309"/>
      <c r="AC92" s="309"/>
      <c r="AD92" s="309"/>
      <c r="AE92" s="309"/>
      <c r="AF92" s="15"/>
      <c r="AG92" s="15"/>
      <c r="AH92" s="15"/>
      <c r="AI92" s="646" t="str">
        <f t="shared" si="4"/>
        <v/>
      </c>
      <c r="AJ92" s="647"/>
      <c r="AK92" s="366"/>
    </row>
    <row r="93" spans="2:37" ht="15.75" x14ac:dyDescent="0.25">
      <c r="B93" s="20"/>
      <c r="C93" s="346">
        <v>8</v>
      </c>
      <c r="D93" s="364"/>
      <c r="E93" s="364"/>
      <c r="F93" s="364"/>
      <c r="G93" s="364"/>
      <c r="H93" s="309"/>
      <c r="I93" s="309"/>
      <c r="J93" s="364"/>
      <c r="K93" s="364"/>
      <c r="L93" s="364"/>
      <c r="M93" s="364"/>
      <c r="N93" s="364"/>
      <c r="O93" s="309"/>
      <c r="P93" s="309"/>
      <c r="Q93" s="364"/>
      <c r="R93" s="364"/>
      <c r="S93" s="364"/>
      <c r="T93" s="364"/>
      <c r="U93" s="364"/>
      <c r="V93" s="309"/>
      <c r="W93" s="309"/>
      <c r="X93" s="364"/>
      <c r="Y93" s="364"/>
      <c r="Z93" s="364"/>
      <c r="AA93" s="364"/>
      <c r="AB93" s="364"/>
      <c r="AC93" s="309"/>
      <c r="AD93" s="309"/>
      <c r="AE93" s="364"/>
      <c r="AF93" s="15"/>
      <c r="AG93" s="15"/>
      <c r="AH93" s="15"/>
      <c r="AI93" s="646" t="str">
        <f>IFERROR(AVERAGE(D93:AE93),"")</f>
        <v/>
      </c>
      <c r="AJ93" s="647"/>
      <c r="AK93" s="366" t="str">
        <f>IFERROR(AVERAGE(AE93,X93:AB93,Q93:U93,J93:N93,D93:G93),"")</f>
        <v/>
      </c>
    </row>
    <row r="94" spans="2:37" ht="15.75" customHeight="1" x14ac:dyDescent="0.25">
      <c r="B94" s="20"/>
      <c r="C94" s="346">
        <v>9</v>
      </c>
      <c r="D94" s="364"/>
      <c r="E94" s="364"/>
      <c r="F94" s="364"/>
      <c r="G94" s="364"/>
      <c r="H94" s="309"/>
      <c r="I94" s="309"/>
      <c r="J94" s="364"/>
      <c r="K94" s="364"/>
      <c r="L94" s="364"/>
      <c r="M94" s="364"/>
      <c r="N94" s="364"/>
      <c r="O94" s="309"/>
      <c r="P94" s="309"/>
      <c r="Q94" s="364"/>
      <c r="R94" s="364"/>
      <c r="S94" s="364"/>
      <c r="T94" s="364"/>
      <c r="U94" s="364"/>
      <c r="V94" s="309"/>
      <c r="W94" s="309"/>
      <c r="X94" s="364"/>
      <c r="Y94" s="364"/>
      <c r="Z94" s="364"/>
      <c r="AA94" s="364"/>
      <c r="AB94" s="364"/>
      <c r="AC94" s="309"/>
      <c r="AD94" s="309"/>
      <c r="AE94" s="364"/>
      <c r="AF94" s="15"/>
      <c r="AG94" s="15"/>
      <c r="AH94" s="15"/>
      <c r="AI94" s="646" t="str">
        <f t="shared" si="4"/>
        <v/>
      </c>
      <c r="AJ94" s="647"/>
      <c r="AK94" s="366" t="str">
        <f t="shared" ref="AK94:AK108" si="5">IFERROR(AVERAGE(AE94,X94:AB94,Q94:U94,J94:N94,D94:G94),"")</f>
        <v/>
      </c>
    </row>
    <row r="95" spans="2:37" ht="15.75" x14ac:dyDescent="0.25">
      <c r="B95" s="20"/>
      <c r="C95" s="346">
        <v>10</v>
      </c>
      <c r="D95" s="364"/>
      <c r="E95" s="364"/>
      <c r="F95" s="364"/>
      <c r="G95" s="364"/>
      <c r="H95" s="309"/>
      <c r="I95" s="309"/>
      <c r="J95" s="364"/>
      <c r="K95" s="364"/>
      <c r="L95" s="364"/>
      <c r="M95" s="364"/>
      <c r="N95" s="364"/>
      <c r="O95" s="309"/>
      <c r="P95" s="309"/>
      <c r="Q95" s="364"/>
      <c r="R95" s="364"/>
      <c r="S95" s="364"/>
      <c r="T95" s="364"/>
      <c r="U95" s="364"/>
      <c r="V95" s="309"/>
      <c r="W95" s="309"/>
      <c r="X95" s="364"/>
      <c r="Y95" s="364"/>
      <c r="Z95" s="364"/>
      <c r="AA95" s="364"/>
      <c r="AB95" s="364"/>
      <c r="AC95" s="309"/>
      <c r="AD95" s="309"/>
      <c r="AE95" s="364"/>
      <c r="AF95" s="15"/>
      <c r="AG95" s="15"/>
      <c r="AH95" s="15"/>
      <c r="AI95" s="646" t="str">
        <f t="shared" si="4"/>
        <v/>
      </c>
      <c r="AJ95" s="647"/>
      <c r="AK95" s="366" t="str">
        <f t="shared" si="5"/>
        <v/>
      </c>
    </row>
    <row r="96" spans="2:37" ht="15.75" x14ac:dyDescent="0.25">
      <c r="B96" s="20"/>
      <c r="C96" s="346">
        <v>11</v>
      </c>
      <c r="D96" s="364"/>
      <c r="E96" s="364"/>
      <c r="F96" s="364"/>
      <c r="G96" s="364"/>
      <c r="H96" s="309"/>
      <c r="I96" s="309"/>
      <c r="J96" s="364"/>
      <c r="K96" s="364"/>
      <c r="L96" s="364"/>
      <c r="M96" s="364"/>
      <c r="N96" s="364"/>
      <c r="O96" s="309"/>
      <c r="P96" s="309"/>
      <c r="Q96" s="364"/>
      <c r="R96" s="364"/>
      <c r="S96" s="364"/>
      <c r="T96" s="364"/>
      <c r="U96" s="364"/>
      <c r="V96" s="309"/>
      <c r="W96" s="309"/>
      <c r="X96" s="364"/>
      <c r="Y96" s="364"/>
      <c r="Z96" s="364"/>
      <c r="AA96" s="364"/>
      <c r="AB96" s="364"/>
      <c r="AC96" s="309"/>
      <c r="AD96" s="309"/>
      <c r="AE96" s="364"/>
      <c r="AF96" s="15"/>
      <c r="AG96" s="15"/>
      <c r="AH96" s="15"/>
      <c r="AI96" s="646" t="str">
        <f t="shared" si="4"/>
        <v/>
      </c>
      <c r="AJ96" s="647"/>
      <c r="AK96" s="366" t="str">
        <f>IFERROR(AVERAGE(AE96,X96:AB96,Q96:U96,J96:N96,D96:G96),"")</f>
        <v/>
      </c>
    </row>
    <row r="97" spans="2:37" ht="15.75" x14ac:dyDescent="0.25">
      <c r="B97" s="20"/>
      <c r="C97" s="346">
        <v>12</v>
      </c>
      <c r="D97" s="364"/>
      <c r="E97" s="364"/>
      <c r="F97" s="364"/>
      <c r="G97" s="364"/>
      <c r="H97" s="309"/>
      <c r="I97" s="309"/>
      <c r="J97" s="364"/>
      <c r="K97" s="364"/>
      <c r="L97" s="364"/>
      <c r="M97" s="364"/>
      <c r="N97" s="364"/>
      <c r="O97" s="309"/>
      <c r="P97" s="309"/>
      <c r="Q97" s="364"/>
      <c r="R97" s="364"/>
      <c r="S97" s="364"/>
      <c r="T97" s="364"/>
      <c r="U97" s="364"/>
      <c r="V97" s="309"/>
      <c r="W97" s="309"/>
      <c r="X97" s="364"/>
      <c r="Y97" s="364"/>
      <c r="Z97" s="364"/>
      <c r="AA97" s="364"/>
      <c r="AB97" s="364"/>
      <c r="AC97" s="309"/>
      <c r="AD97" s="309"/>
      <c r="AE97" s="364"/>
      <c r="AF97" s="15"/>
      <c r="AG97" s="15"/>
      <c r="AH97" s="15"/>
      <c r="AI97" s="646" t="str">
        <f t="shared" si="4"/>
        <v/>
      </c>
      <c r="AJ97" s="647"/>
      <c r="AK97" s="366" t="str">
        <f t="shared" si="5"/>
        <v/>
      </c>
    </row>
    <row r="98" spans="2:37" ht="15.75" x14ac:dyDescent="0.25">
      <c r="B98" s="20"/>
      <c r="C98" s="346">
        <v>13</v>
      </c>
      <c r="D98" s="364"/>
      <c r="E98" s="364"/>
      <c r="F98" s="364"/>
      <c r="G98" s="364"/>
      <c r="H98" s="309"/>
      <c r="I98" s="309"/>
      <c r="J98" s="364"/>
      <c r="K98" s="364"/>
      <c r="L98" s="364"/>
      <c r="M98" s="364"/>
      <c r="N98" s="364"/>
      <c r="O98" s="309"/>
      <c r="P98" s="309"/>
      <c r="Q98" s="364"/>
      <c r="R98" s="364"/>
      <c r="S98" s="364"/>
      <c r="T98" s="364"/>
      <c r="U98" s="364"/>
      <c r="V98" s="309"/>
      <c r="W98" s="309"/>
      <c r="X98" s="364"/>
      <c r="Y98" s="364"/>
      <c r="Z98" s="364"/>
      <c r="AA98" s="364"/>
      <c r="AB98" s="364"/>
      <c r="AC98" s="309"/>
      <c r="AD98" s="309"/>
      <c r="AE98" s="364"/>
      <c r="AF98" s="15"/>
      <c r="AG98" s="15"/>
      <c r="AH98" s="15"/>
      <c r="AI98" s="646" t="str">
        <f t="shared" si="4"/>
        <v/>
      </c>
      <c r="AJ98" s="647"/>
      <c r="AK98" s="366" t="str">
        <f t="shared" si="5"/>
        <v/>
      </c>
    </row>
    <row r="99" spans="2:37" ht="15.75" x14ac:dyDescent="0.25">
      <c r="B99" s="20"/>
      <c r="C99" s="346">
        <v>14</v>
      </c>
      <c r="D99" s="364"/>
      <c r="E99" s="364"/>
      <c r="F99" s="364"/>
      <c r="G99" s="364"/>
      <c r="H99" s="309"/>
      <c r="I99" s="309"/>
      <c r="J99" s="364"/>
      <c r="K99" s="364"/>
      <c r="L99" s="364"/>
      <c r="M99" s="364"/>
      <c r="N99" s="364"/>
      <c r="O99" s="309"/>
      <c r="P99" s="309"/>
      <c r="Q99" s="364"/>
      <c r="R99" s="364"/>
      <c r="S99" s="364"/>
      <c r="T99" s="364"/>
      <c r="U99" s="364"/>
      <c r="V99" s="309"/>
      <c r="W99" s="309"/>
      <c r="X99" s="364"/>
      <c r="Y99" s="364"/>
      <c r="Z99" s="364"/>
      <c r="AA99" s="364"/>
      <c r="AB99" s="364"/>
      <c r="AC99" s="309"/>
      <c r="AD99" s="309"/>
      <c r="AE99" s="364"/>
      <c r="AF99" s="15"/>
      <c r="AG99" s="15"/>
      <c r="AH99" s="15"/>
      <c r="AI99" s="646" t="str">
        <f t="shared" si="4"/>
        <v/>
      </c>
      <c r="AJ99" s="647"/>
      <c r="AK99" s="366" t="str">
        <f t="shared" si="5"/>
        <v/>
      </c>
    </row>
    <row r="100" spans="2:37" ht="15.75" x14ac:dyDescent="0.25">
      <c r="B100" s="20"/>
      <c r="C100" s="346">
        <v>15</v>
      </c>
      <c r="D100" s="364"/>
      <c r="E100" s="364"/>
      <c r="F100" s="364"/>
      <c r="G100" s="364"/>
      <c r="H100" s="309"/>
      <c r="I100" s="309"/>
      <c r="J100" s="364"/>
      <c r="K100" s="364"/>
      <c r="L100" s="364"/>
      <c r="M100" s="364"/>
      <c r="N100" s="364"/>
      <c r="O100" s="309"/>
      <c r="P100" s="309"/>
      <c r="Q100" s="364"/>
      <c r="R100" s="364"/>
      <c r="S100" s="364"/>
      <c r="T100" s="364"/>
      <c r="U100" s="364"/>
      <c r="V100" s="309"/>
      <c r="W100" s="309"/>
      <c r="X100" s="364"/>
      <c r="Y100" s="364"/>
      <c r="Z100" s="364"/>
      <c r="AA100" s="364"/>
      <c r="AB100" s="364"/>
      <c r="AC100" s="309"/>
      <c r="AD100" s="309"/>
      <c r="AE100" s="364"/>
      <c r="AF100" s="15"/>
      <c r="AG100" s="15"/>
      <c r="AH100" s="15"/>
      <c r="AI100" s="646" t="str">
        <f t="shared" si="4"/>
        <v/>
      </c>
      <c r="AJ100" s="647"/>
      <c r="AK100" s="366" t="str">
        <f t="shared" si="5"/>
        <v/>
      </c>
    </row>
    <row r="101" spans="2:37" ht="15.75" x14ac:dyDescent="0.25">
      <c r="B101" s="20"/>
      <c r="C101" s="346">
        <v>16</v>
      </c>
      <c r="D101" s="364"/>
      <c r="E101" s="364"/>
      <c r="F101" s="364"/>
      <c r="G101" s="364"/>
      <c r="H101" s="309"/>
      <c r="I101" s="309"/>
      <c r="J101" s="364"/>
      <c r="K101" s="364"/>
      <c r="L101" s="364"/>
      <c r="M101" s="364"/>
      <c r="N101" s="364"/>
      <c r="O101" s="309"/>
      <c r="P101" s="309"/>
      <c r="Q101" s="364"/>
      <c r="R101" s="364"/>
      <c r="S101" s="364"/>
      <c r="T101" s="364"/>
      <c r="U101" s="364"/>
      <c r="V101" s="309"/>
      <c r="W101" s="309"/>
      <c r="X101" s="364"/>
      <c r="Y101" s="364"/>
      <c r="Z101" s="364"/>
      <c r="AA101" s="364"/>
      <c r="AB101" s="364"/>
      <c r="AC101" s="309"/>
      <c r="AD101" s="309"/>
      <c r="AE101" s="364"/>
      <c r="AF101" s="15"/>
      <c r="AG101" s="15"/>
      <c r="AH101" s="15"/>
      <c r="AI101" s="646" t="str">
        <f t="shared" si="4"/>
        <v/>
      </c>
      <c r="AJ101" s="647"/>
      <c r="AK101" s="366" t="str">
        <f t="shared" si="5"/>
        <v/>
      </c>
    </row>
    <row r="102" spans="2:37" ht="15.75" x14ac:dyDescent="0.25">
      <c r="B102" s="20"/>
      <c r="C102" s="346">
        <v>17</v>
      </c>
      <c r="D102" s="364"/>
      <c r="E102" s="364"/>
      <c r="F102" s="364"/>
      <c r="G102" s="364"/>
      <c r="H102" s="309"/>
      <c r="I102" s="309"/>
      <c r="J102" s="364"/>
      <c r="K102" s="364"/>
      <c r="L102" s="364"/>
      <c r="M102" s="364"/>
      <c r="N102" s="364"/>
      <c r="O102" s="309"/>
      <c r="P102" s="309"/>
      <c r="Q102" s="364"/>
      <c r="R102" s="364"/>
      <c r="S102" s="364"/>
      <c r="T102" s="364"/>
      <c r="U102" s="364"/>
      <c r="V102" s="309"/>
      <c r="W102" s="309"/>
      <c r="X102" s="364"/>
      <c r="Y102" s="364"/>
      <c r="Z102" s="364"/>
      <c r="AA102" s="364"/>
      <c r="AB102" s="364"/>
      <c r="AC102" s="309"/>
      <c r="AD102" s="309"/>
      <c r="AE102" s="364"/>
      <c r="AF102" s="15"/>
      <c r="AG102" s="15"/>
      <c r="AH102" s="15"/>
      <c r="AI102" s="646" t="str">
        <f t="shared" si="4"/>
        <v/>
      </c>
      <c r="AJ102" s="647"/>
      <c r="AK102" s="366" t="str">
        <f t="shared" si="5"/>
        <v/>
      </c>
    </row>
    <row r="103" spans="2:37" ht="15.75" x14ac:dyDescent="0.25">
      <c r="B103" s="20"/>
      <c r="C103" s="346">
        <v>18</v>
      </c>
      <c r="D103" s="364"/>
      <c r="E103" s="364"/>
      <c r="F103" s="364"/>
      <c r="G103" s="364"/>
      <c r="H103" s="309"/>
      <c r="I103" s="309"/>
      <c r="J103" s="364"/>
      <c r="K103" s="364"/>
      <c r="L103" s="364"/>
      <c r="M103" s="364"/>
      <c r="N103" s="364"/>
      <c r="O103" s="309"/>
      <c r="P103" s="309"/>
      <c r="Q103" s="364"/>
      <c r="R103" s="364"/>
      <c r="S103" s="364"/>
      <c r="T103" s="364"/>
      <c r="U103" s="364"/>
      <c r="V103" s="309"/>
      <c r="W103" s="309"/>
      <c r="X103" s="364"/>
      <c r="Y103" s="364"/>
      <c r="Z103" s="364"/>
      <c r="AA103" s="364"/>
      <c r="AB103" s="364"/>
      <c r="AC103" s="309"/>
      <c r="AD103" s="309"/>
      <c r="AE103" s="364"/>
      <c r="AF103" s="15"/>
      <c r="AG103" s="15"/>
      <c r="AH103" s="15"/>
      <c r="AI103" s="646" t="str">
        <f t="shared" si="4"/>
        <v/>
      </c>
      <c r="AJ103" s="647"/>
      <c r="AK103" s="366" t="str">
        <f t="shared" si="5"/>
        <v/>
      </c>
    </row>
    <row r="104" spans="2:37" ht="15.75" x14ac:dyDescent="0.25">
      <c r="B104" s="20"/>
      <c r="C104" s="346">
        <v>19</v>
      </c>
      <c r="D104" s="364"/>
      <c r="E104" s="364"/>
      <c r="F104" s="364"/>
      <c r="G104" s="364"/>
      <c r="H104" s="309"/>
      <c r="I104" s="309"/>
      <c r="J104" s="364"/>
      <c r="K104" s="364"/>
      <c r="L104" s="364"/>
      <c r="M104" s="364"/>
      <c r="N104" s="364"/>
      <c r="O104" s="309"/>
      <c r="P104" s="309"/>
      <c r="Q104" s="364"/>
      <c r="R104" s="364"/>
      <c r="S104" s="364"/>
      <c r="T104" s="364"/>
      <c r="U104" s="364"/>
      <c r="V104" s="309"/>
      <c r="W104" s="309"/>
      <c r="X104" s="364"/>
      <c r="Y104" s="364"/>
      <c r="Z104" s="364"/>
      <c r="AA104" s="364"/>
      <c r="AB104" s="364"/>
      <c r="AC104" s="309"/>
      <c r="AD104" s="309"/>
      <c r="AE104" s="364"/>
      <c r="AF104" s="15"/>
      <c r="AG104" s="15"/>
      <c r="AH104" s="15"/>
      <c r="AI104" s="646" t="str">
        <f t="shared" si="4"/>
        <v/>
      </c>
      <c r="AJ104" s="647"/>
      <c r="AK104" s="366" t="str">
        <f t="shared" si="5"/>
        <v/>
      </c>
    </row>
    <row r="105" spans="2:37" ht="15.75" x14ac:dyDescent="0.25">
      <c r="B105" s="20"/>
      <c r="C105" s="346">
        <v>20</v>
      </c>
      <c r="D105" s="364"/>
      <c r="E105" s="364"/>
      <c r="F105" s="364"/>
      <c r="G105" s="364"/>
      <c r="H105" s="309"/>
      <c r="I105" s="309"/>
      <c r="J105" s="364"/>
      <c r="K105" s="364"/>
      <c r="L105" s="364"/>
      <c r="M105" s="364"/>
      <c r="N105" s="364"/>
      <c r="O105" s="309"/>
      <c r="P105" s="309"/>
      <c r="Q105" s="364"/>
      <c r="R105" s="364"/>
      <c r="S105" s="364"/>
      <c r="T105" s="364"/>
      <c r="U105" s="364"/>
      <c r="V105" s="309"/>
      <c r="W105" s="309"/>
      <c r="X105" s="364"/>
      <c r="Y105" s="364"/>
      <c r="Z105" s="364"/>
      <c r="AA105" s="364"/>
      <c r="AB105" s="364"/>
      <c r="AC105" s="309"/>
      <c r="AD105" s="309"/>
      <c r="AE105" s="364"/>
      <c r="AF105" s="15"/>
      <c r="AG105" s="15"/>
      <c r="AH105" s="15"/>
      <c r="AI105" s="646" t="str">
        <f t="shared" si="4"/>
        <v/>
      </c>
      <c r="AJ105" s="647"/>
      <c r="AK105" s="366" t="str">
        <f t="shared" si="5"/>
        <v/>
      </c>
    </row>
    <row r="106" spans="2:37" ht="15.75" x14ac:dyDescent="0.25">
      <c r="B106" s="20"/>
      <c r="C106" s="346">
        <v>21</v>
      </c>
      <c r="D106" s="364"/>
      <c r="E106" s="364"/>
      <c r="F106" s="364"/>
      <c r="G106" s="364"/>
      <c r="H106" s="309"/>
      <c r="I106" s="309"/>
      <c r="J106" s="364"/>
      <c r="K106" s="364"/>
      <c r="L106" s="364"/>
      <c r="M106" s="364"/>
      <c r="N106" s="364"/>
      <c r="O106" s="309"/>
      <c r="P106" s="309"/>
      <c r="Q106" s="364"/>
      <c r="R106" s="364"/>
      <c r="S106" s="364"/>
      <c r="T106" s="364"/>
      <c r="U106" s="364"/>
      <c r="V106" s="309"/>
      <c r="W106" s="309"/>
      <c r="X106" s="364"/>
      <c r="Y106" s="364"/>
      <c r="Z106" s="364"/>
      <c r="AA106" s="364"/>
      <c r="AB106" s="364"/>
      <c r="AC106" s="309"/>
      <c r="AD106" s="309"/>
      <c r="AE106" s="364"/>
      <c r="AF106" s="15"/>
      <c r="AG106" s="15"/>
      <c r="AH106" s="15"/>
      <c r="AI106" s="646" t="str">
        <f t="shared" si="4"/>
        <v/>
      </c>
      <c r="AJ106" s="647"/>
      <c r="AK106" s="366" t="str">
        <f t="shared" si="5"/>
        <v/>
      </c>
    </row>
    <row r="107" spans="2:37" ht="15.75" x14ac:dyDescent="0.25">
      <c r="B107" s="20"/>
      <c r="C107" s="346">
        <v>22</v>
      </c>
      <c r="D107" s="364"/>
      <c r="E107" s="364"/>
      <c r="F107" s="364"/>
      <c r="G107" s="364"/>
      <c r="H107" s="309"/>
      <c r="I107" s="309"/>
      <c r="J107" s="364"/>
      <c r="K107" s="364"/>
      <c r="L107" s="364"/>
      <c r="M107" s="364"/>
      <c r="N107" s="364"/>
      <c r="O107" s="309"/>
      <c r="P107" s="309"/>
      <c r="Q107" s="364"/>
      <c r="R107" s="364"/>
      <c r="S107" s="364"/>
      <c r="T107" s="364"/>
      <c r="U107" s="364"/>
      <c r="V107" s="309"/>
      <c r="W107" s="309"/>
      <c r="X107" s="364"/>
      <c r="Y107" s="364"/>
      <c r="Z107" s="364"/>
      <c r="AA107" s="364"/>
      <c r="AB107" s="364"/>
      <c r="AC107" s="309"/>
      <c r="AD107" s="309"/>
      <c r="AE107" s="364"/>
      <c r="AF107" s="15"/>
      <c r="AG107" s="15"/>
      <c r="AH107" s="15"/>
      <c r="AI107" s="646" t="str">
        <f t="shared" si="4"/>
        <v/>
      </c>
      <c r="AJ107" s="647"/>
      <c r="AK107" s="366" t="str">
        <f t="shared" si="5"/>
        <v/>
      </c>
    </row>
    <row r="108" spans="2:37" ht="15.75" x14ac:dyDescent="0.25">
      <c r="B108" s="20"/>
      <c r="C108" s="346">
        <v>23</v>
      </c>
      <c r="D108" s="364"/>
      <c r="E108" s="364"/>
      <c r="F108" s="364"/>
      <c r="G108" s="364"/>
      <c r="H108" s="309"/>
      <c r="I108" s="309"/>
      <c r="J108" s="364"/>
      <c r="K108" s="364"/>
      <c r="L108" s="364"/>
      <c r="M108" s="364"/>
      <c r="N108" s="364"/>
      <c r="O108" s="309"/>
      <c r="P108" s="309"/>
      <c r="Q108" s="364"/>
      <c r="R108" s="364"/>
      <c r="S108" s="364"/>
      <c r="T108" s="364"/>
      <c r="U108" s="364"/>
      <c r="V108" s="309"/>
      <c r="W108" s="309"/>
      <c r="X108" s="364"/>
      <c r="Y108" s="364"/>
      <c r="Z108" s="364"/>
      <c r="AA108" s="364"/>
      <c r="AB108" s="364"/>
      <c r="AC108" s="309"/>
      <c r="AD108" s="309"/>
      <c r="AE108" s="364"/>
      <c r="AF108" s="15"/>
      <c r="AG108" s="15"/>
      <c r="AH108" s="15"/>
      <c r="AI108" s="646" t="str">
        <f t="shared" si="4"/>
        <v/>
      </c>
      <c r="AJ108" s="647"/>
      <c r="AK108" s="366" t="str">
        <f t="shared" si="5"/>
        <v/>
      </c>
    </row>
    <row r="109" spans="2:37" ht="15.75" x14ac:dyDescent="0.25">
      <c r="B109" s="20"/>
      <c r="C109" s="347">
        <v>24</v>
      </c>
      <c r="D109" s="310"/>
      <c r="E109" s="310"/>
      <c r="F109" s="310"/>
      <c r="G109" s="310"/>
      <c r="H109" s="310"/>
      <c r="I109" s="310"/>
      <c r="J109" s="310"/>
      <c r="K109" s="310"/>
      <c r="L109" s="310"/>
      <c r="M109" s="310"/>
      <c r="N109" s="310"/>
      <c r="O109" s="310"/>
      <c r="P109" s="310"/>
      <c r="Q109" s="310"/>
      <c r="R109" s="310"/>
      <c r="S109" s="310"/>
      <c r="T109" s="310"/>
      <c r="U109" s="310"/>
      <c r="V109" s="310"/>
      <c r="W109" s="310"/>
      <c r="X109" s="310"/>
      <c r="Y109" s="310"/>
      <c r="Z109" s="310"/>
      <c r="AA109" s="310"/>
      <c r="AB109" s="310"/>
      <c r="AC109" s="310"/>
      <c r="AD109" s="310"/>
      <c r="AE109" s="310"/>
      <c r="AF109" s="15"/>
      <c r="AG109" s="15"/>
      <c r="AH109" s="15"/>
      <c r="AI109" s="648" t="str">
        <f>IFERROR(AVERAGE(D109:AE109),"")</f>
        <v/>
      </c>
      <c r="AJ109" s="649"/>
      <c r="AK109" s="366"/>
    </row>
    <row r="110" spans="2:37" ht="15.75" x14ac:dyDescent="0.25">
      <c r="B110" s="20"/>
      <c r="C110" s="236"/>
      <c r="D110" s="15"/>
      <c r="E110" s="15"/>
      <c r="F110" s="15"/>
      <c r="G110" s="15"/>
      <c r="H110" s="15"/>
      <c r="I110" s="15"/>
      <c r="J110" s="15"/>
      <c r="K110" s="15"/>
      <c r="L110" s="15"/>
      <c r="M110" s="15"/>
      <c r="N110" s="15"/>
      <c r="O110" s="15"/>
      <c r="P110" s="15"/>
      <c r="Q110" s="15"/>
      <c r="R110" s="15"/>
      <c r="S110" s="15"/>
      <c r="T110" s="17"/>
      <c r="U110" s="17"/>
      <c r="V110" s="17"/>
      <c r="W110" s="17"/>
      <c r="X110" s="17"/>
      <c r="Y110" s="17"/>
      <c r="Z110" s="17"/>
      <c r="AA110" s="17"/>
      <c r="AB110" s="17"/>
      <c r="AC110" s="17"/>
      <c r="AD110" s="17"/>
      <c r="AE110" s="17"/>
      <c r="AF110" s="15"/>
      <c r="AG110" s="15"/>
      <c r="AH110" s="15"/>
      <c r="AI110" s="17"/>
      <c r="AJ110" s="21"/>
      <c r="AK110" s="366"/>
    </row>
    <row r="111" spans="2:37" ht="16.5" thickBot="1" x14ac:dyDescent="0.3">
      <c r="B111" s="60"/>
      <c r="C111" s="220"/>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4"/>
      <c r="AK111" s="366"/>
    </row>
    <row r="112" spans="2:37" ht="15.75" x14ac:dyDescent="0.25">
      <c r="B112" s="40" t="str">
        <f>"Version " &amp; Version</f>
        <v>Version FINAL 03/31/2017</v>
      </c>
      <c r="C112" s="407"/>
      <c r="D112" s="407"/>
      <c r="E112" s="407"/>
      <c r="F112" s="407"/>
      <c r="G112" s="407"/>
      <c r="H112" s="407"/>
      <c r="I112" s="407"/>
      <c r="J112" s="407"/>
      <c r="K112" s="407"/>
      <c r="L112" s="407"/>
      <c r="M112" s="407"/>
      <c r="N112" s="407"/>
      <c r="O112" s="407"/>
      <c r="P112" s="407"/>
      <c r="Q112" s="407"/>
      <c r="R112" s="407"/>
      <c r="S112" s="407"/>
      <c r="T112" s="407"/>
      <c r="U112" s="407"/>
      <c r="V112" s="407"/>
      <c r="W112" s="407"/>
      <c r="X112" s="407"/>
      <c r="Y112" s="407"/>
      <c r="Z112" s="407"/>
      <c r="AA112" s="407"/>
      <c r="AB112" s="407"/>
      <c r="AC112" s="407"/>
      <c r="AD112" s="407"/>
      <c r="AE112" s="407"/>
      <c r="AF112" s="407"/>
      <c r="AG112" s="407"/>
      <c r="AH112" s="407"/>
      <c r="AI112" s="362"/>
      <c r="AJ112" s="363"/>
      <c r="AK112" s="366"/>
    </row>
    <row r="113" spans="2:37" ht="15.75" x14ac:dyDescent="0.25">
      <c r="B113" s="20"/>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7"/>
      <c r="AJ113" s="21"/>
      <c r="AK113" s="366"/>
    </row>
    <row r="114" spans="2:37" ht="15.75" x14ac:dyDescent="0.25">
      <c r="B114" s="487" t="s">
        <v>238</v>
      </c>
      <c r="C114" s="488"/>
      <c r="D114" s="488"/>
      <c r="E114" s="488"/>
      <c r="F114" s="488"/>
      <c r="G114" s="488"/>
      <c r="H114" s="488"/>
      <c r="I114" s="488"/>
      <c r="J114" s="488"/>
      <c r="K114" s="488"/>
      <c r="L114" s="488"/>
      <c r="M114" s="488"/>
      <c r="N114" s="488"/>
      <c r="O114" s="488"/>
      <c r="P114" s="488"/>
      <c r="Q114" s="488"/>
      <c r="R114" s="488"/>
      <c r="S114" s="15"/>
      <c r="T114" s="15"/>
      <c r="U114" s="15"/>
      <c r="V114" s="15"/>
      <c r="W114" s="15"/>
      <c r="X114" s="15"/>
      <c r="Y114" s="15"/>
      <c r="Z114" s="15"/>
      <c r="AA114" s="15"/>
      <c r="AB114" s="15"/>
      <c r="AC114" s="15"/>
      <c r="AD114" s="15"/>
      <c r="AE114" s="15"/>
      <c r="AF114" s="15"/>
      <c r="AG114" s="15"/>
      <c r="AH114" s="15"/>
      <c r="AI114" s="17"/>
      <c r="AJ114" s="21"/>
      <c r="AK114" s="366"/>
    </row>
    <row r="115" spans="2:37" ht="15.75" x14ac:dyDescent="0.25">
      <c r="B115" s="622" t="s">
        <v>281</v>
      </c>
      <c r="C115" s="545"/>
      <c r="D115" s="545"/>
      <c r="E115" s="545"/>
      <c r="F115" s="545"/>
      <c r="G115" s="545"/>
      <c r="H115" s="545"/>
      <c r="I115" s="545"/>
      <c r="J115" s="545"/>
      <c r="K115" s="545"/>
      <c r="L115" s="545"/>
      <c r="M115" s="545"/>
      <c r="N115" s="545"/>
      <c r="O115" s="545"/>
      <c r="P115" s="545"/>
      <c r="Q115" s="545"/>
      <c r="R115" s="545"/>
      <c r="S115" s="15"/>
      <c r="T115" s="15"/>
      <c r="U115" s="15"/>
      <c r="V115" s="15"/>
      <c r="W115" s="15"/>
      <c r="X115" s="15"/>
      <c r="Y115" s="15"/>
      <c r="Z115" s="15"/>
      <c r="AA115" s="15"/>
      <c r="AB115" s="15"/>
      <c r="AC115" s="15"/>
      <c r="AD115" s="15"/>
      <c r="AE115" s="15"/>
      <c r="AF115" s="15"/>
      <c r="AG115" s="15"/>
      <c r="AH115" s="15"/>
      <c r="AI115" s="17"/>
      <c r="AJ115" s="21"/>
      <c r="AK115" s="366"/>
    </row>
    <row r="116" spans="2:37" ht="15.75" x14ac:dyDescent="0.25">
      <c r="B116" s="414"/>
      <c r="C116" s="545">
        <v>2022</v>
      </c>
      <c r="D116" s="545"/>
      <c r="E116" s="545"/>
      <c r="F116" s="545"/>
      <c r="G116" s="545"/>
      <c r="H116" s="545"/>
      <c r="I116" s="545"/>
      <c r="J116" s="545"/>
      <c r="K116" s="545"/>
      <c r="L116" s="545"/>
      <c r="M116" s="545"/>
      <c r="N116" s="545"/>
      <c r="O116" s="545"/>
      <c r="P116" s="545"/>
      <c r="Q116" s="545"/>
      <c r="R116" s="331"/>
      <c r="S116" s="15"/>
      <c r="T116" s="15"/>
      <c r="U116" s="15"/>
      <c r="V116" s="15"/>
      <c r="W116" s="15"/>
      <c r="X116" s="15"/>
      <c r="Y116" s="15"/>
      <c r="Z116" s="15"/>
      <c r="AA116" s="15"/>
      <c r="AB116" s="15"/>
      <c r="AC116" s="15"/>
      <c r="AD116" s="15"/>
      <c r="AE116" s="15"/>
      <c r="AF116" s="15"/>
      <c r="AG116" s="15"/>
      <c r="AH116" s="15"/>
      <c r="AI116" s="17"/>
      <c r="AJ116" s="21"/>
      <c r="AK116" s="366"/>
    </row>
    <row r="117" spans="2:37" ht="15.75" x14ac:dyDescent="0.25">
      <c r="B117" s="414"/>
      <c r="C117" s="428"/>
      <c r="D117" s="428"/>
      <c r="E117" s="428"/>
      <c r="F117" s="428"/>
      <c r="G117" s="428"/>
      <c r="H117" s="428"/>
      <c r="I117" s="428"/>
      <c r="J117" s="428"/>
      <c r="K117" s="428"/>
      <c r="L117" s="428"/>
      <c r="M117" s="428"/>
      <c r="N117" s="428"/>
      <c r="O117" s="428"/>
      <c r="P117" s="428"/>
      <c r="Q117" s="428"/>
      <c r="R117" s="331"/>
      <c r="S117" s="15"/>
      <c r="T117" s="15"/>
      <c r="U117" s="15"/>
      <c r="V117" s="15"/>
      <c r="W117" s="15"/>
      <c r="X117" s="15"/>
      <c r="Y117" s="15"/>
      <c r="Z117" s="15"/>
      <c r="AA117" s="15"/>
      <c r="AB117" s="15"/>
      <c r="AC117" s="15"/>
      <c r="AD117" s="15"/>
      <c r="AE117" s="15"/>
      <c r="AF117" s="15"/>
      <c r="AG117" s="15"/>
      <c r="AH117" s="15"/>
      <c r="AI117" s="17"/>
      <c r="AJ117" s="21"/>
      <c r="AK117" s="366"/>
    </row>
    <row r="118" spans="2:37" ht="15.75" x14ac:dyDescent="0.25">
      <c r="B118" s="20" t="s">
        <v>283</v>
      </c>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7"/>
      <c r="AJ118" s="21"/>
      <c r="AK118" s="366"/>
    </row>
    <row r="119" spans="2:37" ht="15.75" x14ac:dyDescent="0.25">
      <c r="B119" s="20"/>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7"/>
      <c r="AJ119" s="21"/>
      <c r="AK119" s="366"/>
    </row>
    <row r="120" spans="2:37" ht="15.75" x14ac:dyDescent="0.25">
      <c r="B120" s="20"/>
      <c r="C120" s="432" t="s">
        <v>128</v>
      </c>
      <c r="D120" s="218">
        <v>1</v>
      </c>
      <c r="E120" s="218">
        <v>2</v>
      </c>
      <c r="F120" s="218">
        <v>3</v>
      </c>
      <c r="G120" s="218">
        <v>4</v>
      </c>
      <c r="H120" s="218">
        <v>5</v>
      </c>
      <c r="I120" s="218">
        <v>6</v>
      </c>
      <c r="J120" s="218">
        <v>7</v>
      </c>
      <c r="K120" s="218">
        <v>8</v>
      </c>
      <c r="L120" s="218">
        <v>9</v>
      </c>
      <c r="M120" s="218">
        <v>10</v>
      </c>
      <c r="N120" s="218">
        <v>11</v>
      </c>
      <c r="O120" s="218">
        <v>12</v>
      </c>
      <c r="P120" s="218">
        <v>13</v>
      </c>
      <c r="Q120" s="218">
        <v>14</v>
      </c>
      <c r="R120" s="218">
        <v>15</v>
      </c>
      <c r="S120" s="218">
        <v>16</v>
      </c>
      <c r="T120" s="218">
        <v>17</v>
      </c>
      <c r="U120" s="218">
        <v>18</v>
      </c>
      <c r="V120" s="218">
        <v>19</v>
      </c>
      <c r="W120" s="218">
        <v>20</v>
      </c>
      <c r="X120" s="218">
        <v>21</v>
      </c>
      <c r="Y120" s="218">
        <v>22</v>
      </c>
      <c r="Z120" s="218">
        <v>23</v>
      </c>
      <c r="AA120" s="218">
        <v>24</v>
      </c>
      <c r="AB120" s="218">
        <v>25</v>
      </c>
      <c r="AC120" s="218">
        <v>26</v>
      </c>
      <c r="AD120" s="218">
        <v>27</v>
      </c>
      <c r="AE120" s="218">
        <v>28</v>
      </c>
      <c r="AF120" s="218">
        <v>29</v>
      </c>
      <c r="AG120" s="218">
        <v>30</v>
      </c>
      <c r="AH120" s="218">
        <v>31</v>
      </c>
      <c r="AI120" s="644" t="s">
        <v>304</v>
      </c>
      <c r="AJ120" s="645"/>
      <c r="AK120" s="366"/>
    </row>
    <row r="121" spans="2:37" ht="15.75" x14ac:dyDescent="0.25">
      <c r="B121" s="20"/>
      <c r="C121" s="432"/>
      <c r="D121" s="218" t="s">
        <v>273</v>
      </c>
      <c r="E121" s="218" t="s">
        <v>274</v>
      </c>
      <c r="F121" s="218" t="s">
        <v>275</v>
      </c>
      <c r="G121" s="218" t="s">
        <v>276</v>
      </c>
      <c r="H121" s="218" t="s">
        <v>277</v>
      </c>
      <c r="I121" s="218" t="s">
        <v>278</v>
      </c>
      <c r="J121" s="218" t="s">
        <v>272</v>
      </c>
      <c r="K121" s="218" t="str">
        <f>D121</f>
        <v>Tue</v>
      </c>
      <c r="L121" s="218" t="str">
        <f t="shared" ref="L121:AH121" si="6">E121</f>
        <v>Wed</v>
      </c>
      <c r="M121" s="218" t="str">
        <f t="shared" si="6"/>
        <v>Thurs</v>
      </c>
      <c r="N121" s="218" t="str">
        <f t="shared" si="6"/>
        <v>Fri</v>
      </c>
      <c r="O121" s="218" t="str">
        <f t="shared" si="6"/>
        <v>Sat</v>
      </c>
      <c r="P121" s="218" t="str">
        <f t="shared" si="6"/>
        <v>Sun</v>
      </c>
      <c r="Q121" s="218" t="str">
        <f t="shared" si="6"/>
        <v>Mon</v>
      </c>
      <c r="R121" s="218" t="str">
        <f t="shared" si="6"/>
        <v>Tue</v>
      </c>
      <c r="S121" s="218" t="str">
        <f t="shared" si="6"/>
        <v>Wed</v>
      </c>
      <c r="T121" s="218" t="str">
        <f t="shared" si="6"/>
        <v>Thurs</v>
      </c>
      <c r="U121" s="218" t="str">
        <f t="shared" si="6"/>
        <v>Fri</v>
      </c>
      <c r="V121" s="218" t="str">
        <f t="shared" si="6"/>
        <v>Sat</v>
      </c>
      <c r="W121" s="218" t="str">
        <f t="shared" si="6"/>
        <v>Sun</v>
      </c>
      <c r="X121" s="218" t="str">
        <f t="shared" si="6"/>
        <v>Mon</v>
      </c>
      <c r="Y121" s="218" t="str">
        <f t="shared" si="6"/>
        <v>Tue</v>
      </c>
      <c r="Z121" s="218" t="str">
        <f t="shared" si="6"/>
        <v>Wed</v>
      </c>
      <c r="AA121" s="218" t="str">
        <f t="shared" si="6"/>
        <v>Thurs</v>
      </c>
      <c r="AB121" s="218" t="str">
        <f t="shared" si="6"/>
        <v>Fri</v>
      </c>
      <c r="AC121" s="218" t="str">
        <f t="shared" si="6"/>
        <v>Sat</v>
      </c>
      <c r="AD121" s="218" t="str">
        <f t="shared" si="6"/>
        <v>Sun</v>
      </c>
      <c r="AE121" s="218" t="str">
        <f t="shared" si="6"/>
        <v>Mon</v>
      </c>
      <c r="AF121" s="218" t="str">
        <f t="shared" si="6"/>
        <v>Tue</v>
      </c>
      <c r="AG121" s="218" t="str">
        <f t="shared" si="6"/>
        <v>Wed</v>
      </c>
      <c r="AH121" s="218" t="str">
        <f t="shared" si="6"/>
        <v>Thurs</v>
      </c>
      <c r="AI121" s="644" t="s">
        <v>305</v>
      </c>
      <c r="AJ121" s="645"/>
      <c r="AK121" s="366"/>
    </row>
    <row r="122" spans="2:37" ht="15.75" x14ac:dyDescent="0.25">
      <c r="B122" s="20"/>
      <c r="C122" s="346">
        <v>1</v>
      </c>
      <c r="D122" s="481"/>
      <c r="E122" s="481"/>
      <c r="F122" s="481"/>
      <c r="G122" s="481"/>
      <c r="H122" s="481"/>
      <c r="I122" s="481"/>
      <c r="J122" s="481"/>
      <c r="K122" s="481"/>
      <c r="L122" s="481"/>
      <c r="M122" s="481"/>
      <c r="N122" s="481"/>
      <c r="O122" s="481"/>
      <c r="P122" s="481"/>
      <c r="Q122" s="481"/>
      <c r="R122" s="481"/>
      <c r="S122" s="481"/>
      <c r="T122" s="481"/>
      <c r="U122" s="481"/>
      <c r="V122" s="481"/>
      <c r="W122" s="481"/>
      <c r="X122" s="481"/>
      <c r="Y122" s="481"/>
      <c r="Z122" s="481"/>
      <c r="AA122" s="481"/>
      <c r="AB122" s="481"/>
      <c r="AC122" s="481"/>
      <c r="AD122" s="481"/>
      <c r="AE122" s="481"/>
      <c r="AF122" s="481"/>
      <c r="AG122" s="481"/>
      <c r="AH122" s="481"/>
      <c r="AI122" s="646" t="str">
        <f>IFERROR(AVERAGE(D122:AH122),"")</f>
        <v/>
      </c>
      <c r="AJ122" s="647"/>
      <c r="AK122" s="366"/>
    </row>
    <row r="123" spans="2:37" ht="15.75" x14ac:dyDescent="0.25">
      <c r="B123" s="20"/>
      <c r="C123" s="346">
        <v>2</v>
      </c>
      <c r="D123" s="309"/>
      <c r="E123" s="309"/>
      <c r="F123" s="309"/>
      <c r="G123" s="309"/>
      <c r="H123" s="309"/>
      <c r="I123" s="309"/>
      <c r="J123" s="309"/>
      <c r="K123" s="309"/>
      <c r="L123" s="309"/>
      <c r="M123" s="309"/>
      <c r="N123" s="309"/>
      <c r="O123" s="309"/>
      <c r="P123" s="309"/>
      <c r="Q123" s="309"/>
      <c r="R123" s="309"/>
      <c r="S123" s="309"/>
      <c r="T123" s="309"/>
      <c r="U123" s="309"/>
      <c r="V123" s="309"/>
      <c r="W123" s="309"/>
      <c r="X123" s="309"/>
      <c r="Y123" s="309"/>
      <c r="Z123" s="309"/>
      <c r="AA123" s="309"/>
      <c r="AB123" s="309"/>
      <c r="AC123" s="309"/>
      <c r="AD123" s="309"/>
      <c r="AE123" s="309"/>
      <c r="AF123" s="309"/>
      <c r="AG123" s="309"/>
      <c r="AH123" s="309"/>
      <c r="AI123" s="646" t="str">
        <f t="shared" ref="AI123:AI145" si="7">IFERROR(AVERAGE(D123:AH123),"")</f>
        <v/>
      </c>
      <c r="AJ123" s="647"/>
      <c r="AK123" s="366"/>
    </row>
    <row r="124" spans="2:37" ht="15.75" x14ac:dyDescent="0.25">
      <c r="B124" s="20"/>
      <c r="C124" s="346">
        <v>3</v>
      </c>
      <c r="D124" s="309"/>
      <c r="E124" s="309"/>
      <c r="F124" s="309"/>
      <c r="G124" s="309"/>
      <c r="H124" s="309"/>
      <c r="I124" s="309"/>
      <c r="J124" s="309"/>
      <c r="K124" s="309"/>
      <c r="L124" s="309"/>
      <c r="M124" s="309"/>
      <c r="N124" s="309"/>
      <c r="O124" s="309"/>
      <c r="P124" s="309"/>
      <c r="Q124" s="309"/>
      <c r="R124" s="309"/>
      <c r="S124" s="309"/>
      <c r="T124" s="309"/>
      <c r="U124" s="309"/>
      <c r="V124" s="309"/>
      <c r="W124" s="309"/>
      <c r="X124" s="309"/>
      <c r="Y124" s="309"/>
      <c r="Z124" s="309"/>
      <c r="AA124" s="309"/>
      <c r="AB124" s="309"/>
      <c r="AC124" s="309"/>
      <c r="AD124" s="309"/>
      <c r="AE124" s="309"/>
      <c r="AF124" s="309"/>
      <c r="AG124" s="309"/>
      <c r="AH124" s="309"/>
      <c r="AI124" s="646" t="str">
        <f t="shared" si="7"/>
        <v/>
      </c>
      <c r="AJ124" s="647"/>
      <c r="AK124" s="366"/>
    </row>
    <row r="125" spans="2:37" ht="15.75" x14ac:dyDescent="0.25">
      <c r="B125" s="20"/>
      <c r="C125" s="346">
        <v>4</v>
      </c>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646" t="str">
        <f t="shared" si="7"/>
        <v/>
      </c>
      <c r="AJ125" s="647"/>
      <c r="AK125" s="366"/>
    </row>
    <row r="126" spans="2:37" ht="15.75" x14ac:dyDescent="0.25">
      <c r="B126" s="20"/>
      <c r="C126" s="346">
        <v>5</v>
      </c>
      <c r="D126" s="309"/>
      <c r="E126" s="309"/>
      <c r="F126" s="309"/>
      <c r="G126" s="309"/>
      <c r="H126" s="309"/>
      <c r="I126" s="309"/>
      <c r="J126" s="309"/>
      <c r="K126" s="309"/>
      <c r="L126" s="309"/>
      <c r="M126" s="309"/>
      <c r="N126" s="309"/>
      <c r="O126" s="309"/>
      <c r="P126" s="309"/>
      <c r="Q126" s="309"/>
      <c r="R126" s="309"/>
      <c r="S126" s="309"/>
      <c r="T126" s="309"/>
      <c r="U126" s="309"/>
      <c r="V126" s="309"/>
      <c r="W126" s="309"/>
      <c r="X126" s="309"/>
      <c r="Y126" s="309"/>
      <c r="Z126" s="309"/>
      <c r="AA126" s="309"/>
      <c r="AB126" s="309"/>
      <c r="AC126" s="309"/>
      <c r="AD126" s="309"/>
      <c r="AE126" s="309"/>
      <c r="AF126" s="309"/>
      <c r="AG126" s="309"/>
      <c r="AH126" s="309"/>
      <c r="AI126" s="646" t="str">
        <f t="shared" si="7"/>
        <v/>
      </c>
      <c r="AJ126" s="647"/>
      <c r="AK126" s="366"/>
    </row>
    <row r="127" spans="2:37" ht="15.75" x14ac:dyDescent="0.25">
      <c r="B127" s="20"/>
      <c r="C127" s="346">
        <v>6</v>
      </c>
      <c r="D127" s="309"/>
      <c r="E127" s="309"/>
      <c r="F127" s="309"/>
      <c r="G127" s="309"/>
      <c r="H127" s="309"/>
      <c r="I127" s="309"/>
      <c r="J127" s="309"/>
      <c r="K127" s="309"/>
      <c r="L127" s="309"/>
      <c r="M127" s="309"/>
      <c r="N127" s="309"/>
      <c r="O127" s="309"/>
      <c r="P127" s="309"/>
      <c r="Q127" s="309"/>
      <c r="R127" s="309"/>
      <c r="S127" s="309"/>
      <c r="T127" s="309"/>
      <c r="U127" s="309"/>
      <c r="V127" s="309"/>
      <c r="W127" s="309"/>
      <c r="X127" s="309"/>
      <c r="Y127" s="309"/>
      <c r="Z127" s="309"/>
      <c r="AA127" s="309"/>
      <c r="AB127" s="309"/>
      <c r="AC127" s="309"/>
      <c r="AD127" s="309"/>
      <c r="AE127" s="309"/>
      <c r="AF127" s="309"/>
      <c r="AG127" s="309"/>
      <c r="AH127" s="309"/>
      <c r="AI127" s="646" t="str">
        <f t="shared" si="7"/>
        <v/>
      </c>
      <c r="AJ127" s="647"/>
      <c r="AK127" s="366"/>
    </row>
    <row r="128" spans="2:37" ht="15.75" x14ac:dyDescent="0.25">
      <c r="B128" s="20"/>
      <c r="C128" s="346">
        <v>7</v>
      </c>
      <c r="D128" s="309"/>
      <c r="E128" s="309"/>
      <c r="F128" s="309"/>
      <c r="G128" s="309"/>
      <c r="H128" s="309"/>
      <c r="I128" s="309"/>
      <c r="J128" s="309"/>
      <c r="K128" s="309"/>
      <c r="L128" s="309"/>
      <c r="M128" s="309"/>
      <c r="N128" s="309"/>
      <c r="O128" s="309"/>
      <c r="P128" s="309"/>
      <c r="Q128" s="309"/>
      <c r="R128" s="309"/>
      <c r="S128" s="309"/>
      <c r="T128" s="309"/>
      <c r="U128" s="309"/>
      <c r="V128" s="309"/>
      <c r="W128" s="309"/>
      <c r="X128" s="309"/>
      <c r="Y128" s="309"/>
      <c r="Z128" s="309"/>
      <c r="AA128" s="309"/>
      <c r="AB128" s="309"/>
      <c r="AC128" s="309"/>
      <c r="AD128" s="309"/>
      <c r="AE128" s="309"/>
      <c r="AF128" s="309"/>
      <c r="AG128" s="309"/>
      <c r="AH128" s="309"/>
      <c r="AI128" s="646" t="str">
        <f t="shared" si="7"/>
        <v/>
      </c>
      <c r="AJ128" s="647"/>
      <c r="AK128" s="366"/>
    </row>
    <row r="129" spans="2:37" ht="15.75" x14ac:dyDescent="0.25">
      <c r="B129" s="20"/>
      <c r="C129" s="346">
        <v>8</v>
      </c>
      <c r="D129" s="309"/>
      <c r="E129" s="309"/>
      <c r="F129" s="309"/>
      <c r="G129" s="309"/>
      <c r="H129" s="309"/>
      <c r="I129" s="309"/>
      <c r="J129" s="309"/>
      <c r="K129" s="309"/>
      <c r="L129" s="309"/>
      <c r="M129" s="309"/>
      <c r="N129" s="309"/>
      <c r="O129" s="309"/>
      <c r="P129" s="309"/>
      <c r="Q129" s="309"/>
      <c r="R129" s="309"/>
      <c r="S129" s="309"/>
      <c r="T129" s="309"/>
      <c r="U129" s="309"/>
      <c r="V129" s="309"/>
      <c r="W129" s="309"/>
      <c r="X129" s="309"/>
      <c r="Y129" s="309"/>
      <c r="Z129" s="309"/>
      <c r="AA129" s="309"/>
      <c r="AB129" s="309"/>
      <c r="AC129" s="309"/>
      <c r="AD129" s="309"/>
      <c r="AE129" s="309"/>
      <c r="AF129" s="309"/>
      <c r="AG129" s="309"/>
      <c r="AH129" s="309"/>
      <c r="AI129" s="646" t="str">
        <f t="shared" si="7"/>
        <v/>
      </c>
      <c r="AJ129" s="647"/>
      <c r="AK129" s="366"/>
    </row>
    <row r="130" spans="2:37" ht="15.75" x14ac:dyDescent="0.25">
      <c r="B130" s="20"/>
      <c r="C130" s="346">
        <v>9</v>
      </c>
      <c r="D130" s="309"/>
      <c r="E130" s="309"/>
      <c r="F130" s="309"/>
      <c r="G130" s="309"/>
      <c r="H130" s="309"/>
      <c r="I130" s="309"/>
      <c r="J130" s="309"/>
      <c r="K130" s="309"/>
      <c r="L130" s="309"/>
      <c r="M130" s="309"/>
      <c r="N130" s="309"/>
      <c r="O130" s="309"/>
      <c r="P130" s="309"/>
      <c r="Q130" s="309"/>
      <c r="R130" s="309"/>
      <c r="S130" s="309"/>
      <c r="T130" s="309"/>
      <c r="U130" s="309"/>
      <c r="V130" s="309"/>
      <c r="W130" s="309"/>
      <c r="X130" s="309"/>
      <c r="Y130" s="309"/>
      <c r="Z130" s="309"/>
      <c r="AA130" s="309"/>
      <c r="AB130" s="309"/>
      <c r="AC130" s="309"/>
      <c r="AD130" s="309"/>
      <c r="AE130" s="309"/>
      <c r="AF130" s="309"/>
      <c r="AG130" s="309"/>
      <c r="AH130" s="309"/>
      <c r="AI130" s="646" t="str">
        <f t="shared" si="7"/>
        <v/>
      </c>
      <c r="AJ130" s="647"/>
      <c r="AK130" s="366"/>
    </row>
    <row r="131" spans="2:37" ht="15.75" x14ac:dyDescent="0.25">
      <c r="B131" s="20"/>
      <c r="C131" s="346">
        <v>10</v>
      </c>
      <c r="D131" s="309"/>
      <c r="E131" s="309"/>
      <c r="F131" s="309"/>
      <c r="G131" s="309"/>
      <c r="H131" s="309"/>
      <c r="I131" s="309"/>
      <c r="J131" s="309"/>
      <c r="K131" s="309"/>
      <c r="L131" s="309"/>
      <c r="M131" s="309"/>
      <c r="N131" s="309"/>
      <c r="O131" s="309"/>
      <c r="P131" s="309"/>
      <c r="Q131" s="309"/>
      <c r="R131" s="309"/>
      <c r="S131" s="309"/>
      <c r="T131" s="309"/>
      <c r="U131" s="309"/>
      <c r="V131" s="309"/>
      <c r="W131" s="309"/>
      <c r="X131" s="309"/>
      <c r="Y131" s="309"/>
      <c r="Z131" s="309"/>
      <c r="AA131" s="309"/>
      <c r="AB131" s="309"/>
      <c r="AC131" s="309"/>
      <c r="AD131" s="309"/>
      <c r="AE131" s="309"/>
      <c r="AF131" s="309"/>
      <c r="AG131" s="309"/>
      <c r="AH131" s="309"/>
      <c r="AI131" s="646" t="str">
        <f t="shared" si="7"/>
        <v/>
      </c>
      <c r="AJ131" s="647"/>
      <c r="AK131" s="366"/>
    </row>
    <row r="132" spans="2:37" ht="15.75" x14ac:dyDescent="0.25">
      <c r="B132" s="20"/>
      <c r="C132" s="346">
        <v>11</v>
      </c>
      <c r="D132" s="309"/>
      <c r="E132" s="309"/>
      <c r="F132" s="309"/>
      <c r="G132" s="309"/>
      <c r="H132" s="309"/>
      <c r="I132" s="309"/>
      <c r="J132" s="309"/>
      <c r="K132" s="309"/>
      <c r="L132" s="309"/>
      <c r="M132" s="309"/>
      <c r="N132" s="309"/>
      <c r="O132" s="309"/>
      <c r="P132" s="309"/>
      <c r="Q132" s="309"/>
      <c r="R132" s="309"/>
      <c r="S132" s="309"/>
      <c r="T132" s="309"/>
      <c r="U132" s="309"/>
      <c r="V132" s="309"/>
      <c r="W132" s="309"/>
      <c r="X132" s="309"/>
      <c r="Y132" s="309"/>
      <c r="Z132" s="309"/>
      <c r="AA132" s="309"/>
      <c r="AB132" s="309"/>
      <c r="AC132" s="309"/>
      <c r="AD132" s="309"/>
      <c r="AE132" s="309"/>
      <c r="AF132" s="309"/>
      <c r="AG132" s="309"/>
      <c r="AH132" s="309"/>
      <c r="AI132" s="646" t="str">
        <f t="shared" si="7"/>
        <v/>
      </c>
      <c r="AJ132" s="647"/>
      <c r="AK132" s="366"/>
    </row>
    <row r="133" spans="2:37" ht="15.75" x14ac:dyDescent="0.25">
      <c r="B133" s="20"/>
      <c r="C133" s="346">
        <v>12</v>
      </c>
      <c r="D133" s="309"/>
      <c r="E133" s="309"/>
      <c r="F133" s="309"/>
      <c r="G133" s="309"/>
      <c r="H133" s="309"/>
      <c r="I133" s="309"/>
      <c r="J133" s="309"/>
      <c r="K133" s="309"/>
      <c r="L133" s="309"/>
      <c r="M133" s="309"/>
      <c r="N133" s="309"/>
      <c r="O133" s="309"/>
      <c r="P133" s="309"/>
      <c r="Q133" s="309"/>
      <c r="R133" s="309"/>
      <c r="S133" s="309"/>
      <c r="T133" s="309"/>
      <c r="U133" s="309"/>
      <c r="V133" s="309"/>
      <c r="W133" s="309"/>
      <c r="X133" s="309"/>
      <c r="Y133" s="309"/>
      <c r="Z133" s="309"/>
      <c r="AA133" s="309"/>
      <c r="AB133" s="309"/>
      <c r="AC133" s="309"/>
      <c r="AD133" s="309"/>
      <c r="AE133" s="309"/>
      <c r="AF133" s="309"/>
      <c r="AG133" s="309"/>
      <c r="AH133" s="309"/>
      <c r="AI133" s="646" t="str">
        <f t="shared" si="7"/>
        <v/>
      </c>
      <c r="AJ133" s="647"/>
      <c r="AK133" s="366"/>
    </row>
    <row r="134" spans="2:37" ht="15.75" x14ac:dyDescent="0.25">
      <c r="B134" s="20"/>
      <c r="C134" s="346">
        <v>13</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646" t="str">
        <f t="shared" si="7"/>
        <v/>
      </c>
      <c r="AJ134" s="647"/>
      <c r="AK134" s="366"/>
    </row>
    <row r="135" spans="2:37" ht="15.75" x14ac:dyDescent="0.25">
      <c r="B135" s="20"/>
      <c r="C135" s="346">
        <v>14</v>
      </c>
      <c r="D135" s="309"/>
      <c r="E135" s="309"/>
      <c r="F135" s="309"/>
      <c r="G135" s="309"/>
      <c r="H135" s="309"/>
      <c r="I135" s="309"/>
      <c r="J135" s="309"/>
      <c r="K135" s="309"/>
      <c r="L135" s="309"/>
      <c r="M135" s="309"/>
      <c r="N135" s="309"/>
      <c r="O135" s="309"/>
      <c r="P135" s="309"/>
      <c r="Q135" s="309"/>
      <c r="R135" s="309"/>
      <c r="S135" s="309"/>
      <c r="T135" s="309"/>
      <c r="U135" s="309"/>
      <c r="V135" s="309"/>
      <c r="W135" s="309"/>
      <c r="X135" s="309"/>
      <c r="Y135" s="309"/>
      <c r="Z135" s="309"/>
      <c r="AA135" s="309"/>
      <c r="AB135" s="309"/>
      <c r="AC135" s="309"/>
      <c r="AD135" s="309"/>
      <c r="AE135" s="309"/>
      <c r="AF135" s="309"/>
      <c r="AG135" s="309"/>
      <c r="AH135" s="309"/>
      <c r="AI135" s="646" t="str">
        <f t="shared" si="7"/>
        <v/>
      </c>
      <c r="AJ135" s="647"/>
      <c r="AK135" s="366"/>
    </row>
    <row r="136" spans="2:37" ht="15.75" x14ac:dyDescent="0.25">
      <c r="B136" s="20"/>
      <c r="C136" s="346">
        <v>15</v>
      </c>
      <c r="D136" s="309"/>
      <c r="E136" s="309"/>
      <c r="F136" s="309"/>
      <c r="G136" s="309"/>
      <c r="H136" s="309"/>
      <c r="I136" s="309"/>
      <c r="J136" s="309"/>
      <c r="K136" s="309"/>
      <c r="L136" s="309"/>
      <c r="M136" s="309"/>
      <c r="N136" s="309"/>
      <c r="O136" s="309"/>
      <c r="P136" s="309"/>
      <c r="Q136" s="309"/>
      <c r="R136" s="309"/>
      <c r="S136" s="309"/>
      <c r="T136" s="309"/>
      <c r="U136" s="309"/>
      <c r="V136" s="309"/>
      <c r="W136" s="309"/>
      <c r="X136" s="309"/>
      <c r="Y136" s="309"/>
      <c r="Z136" s="309"/>
      <c r="AA136" s="309"/>
      <c r="AB136" s="309"/>
      <c r="AC136" s="309"/>
      <c r="AD136" s="309"/>
      <c r="AE136" s="309"/>
      <c r="AF136" s="309"/>
      <c r="AG136" s="309"/>
      <c r="AH136" s="309"/>
      <c r="AI136" s="646" t="str">
        <f t="shared" si="7"/>
        <v/>
      </c>
      <c r="AJ136" s="647"/>
      <c r="AK136" s="366"/>
    </row>
    <row r="137" spans="2:37" ht="15.75" x14ac:dyDescent="0.25">
      <c r="B137" s="20"/>
      <c r="C137" s="346">
        <v>16</v>
      </c>
      <c r="D137" s="309"/>
      <c r="E137" s="309"/>
      <c r="F137" s="309"/>
      <c r="G137" s="309"/>
      <c r="H137" s="309"/>
      <c r="I137" s="309"/>
      <c r="J137" s="309"/>
      <c r="K137" s="309"/>
      <c r="L137" s="309"/>
      <c r="M137" s="309"/>
      <c r="N137" s="309"/>
      <c r="O137" s="309"/>
      <c r="P137" s="309"/>
      <c r="Q137" s="309"/>
      <c r="R137" s="309"/>
      <c r="S137" s="309"/>
      <c r="T137" s="309"/>
      <c r="U137" s="309"/>
      <c r="V137" s="309"/>
      <c r="W137" s="309"/>
      <c r="X137" s="309"/>
      <c r="Y137" s="309"/>
      <c r="Z137" s="309"/>
      <c r="AA137" s="309"/>
      <c r="AB137" s="309"/>
      <c r="AC137" s="309"/>
      <c r="AD137" s="309"/>
      <c r="AE137" s="309"/>
      <c r="AF137" s="309"/>
      <c r="AG137" s="309"/>
      <c r="AH137" s="309"/>
      <c r="AI137" s="646" t="str">
        <f t="shared" si="7"/>
        <v/>
      </c>
      <c r="AJ137" s="647"/>
      <c r="AK137" s="366"/>
    </row>
    <row r="138" spans="2:37" ht="15.75" x14ac:dyDescent="0.25">
      <c r="B138" s="20"/>
      <c r="C138" s="346">
        <v>17</v>
      </c>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646" t="str">
        <f t="shared" si="7"/>
        <v/>
      </c>
      <c r="AJ138" s="647"/>
      <c r="AK138" s="366"/>
    </row>
    <row r="139" spans="2:37" ht="15.75" x14ac:dyDescent="0.25">
      <c r="B139" s="20"/>
      <c r="C139" s="346">
        <v>18</v>
      </c>
      <c r="D139" s="309"/>
      <c r="E139" s="309"/>
      <c r="F139" s="309"/>
      <c r="G139" s="309"/>
      <c r="H139" s="309"/>
      <c r="I139" s="309"/>
      <c r="J139" s="309"/>
      <c r="K139" s="309"/>
      <c r="L139" s="309"/>
      <c r="M139" s="309"/>
      <c r="N139" s="309"/>
      <c r="O139" s="309"/>
      <c r="P139" s="309"/>
      <c r="Q139" s="309"/>
      <c r="R139" s="309"/>
      <c r="S139" s="309"/>
      <c r="T139" s="309"/>
      <c r="U139" s="309"/>
      <c r="V139" s="309"/>
      <c r="W139" s="309"/>
      <c r="X139" s="309"/>
      <c r="Y139" s="309"/>
      <c r="Z139" s="309"/>
      <c r="AA139" s="309"/>
      <c r="AB139" s="309"/>
      <c r="AC139" s="309"/>
      <c r="AD139" s="309"/>
      <c r="AE139" s="309"/>
      <c r="AF139" s="309"/>
      <c r="AG139" s="309"/>
      <c r="AH139" s="309"/>
      <c r="AI139" s="646" t="str">
        <f t="shared" si="7"/>
        <v/>
      </c>
      <c r="AJ139" s="647"/>
      <c r="AK139" s="366"/>
    </row>
    <row r="140" spans="2:37" ht="15.75" x14ac:dyDescent="0.25">
      <c r="B140" s="20"/>
      <c r="C140" s="346">
        <v>19</v>
      </c>
      <c r="D140" s="309"/>
      <c r="E140" s="309"/>
      <c r="F140" s="309"/>
      <c r="G140" s="309"/>
      <c r="H140" s="309"/>
      <c r="I140" s="309"/>
      <c r="J140" s="309"/>
      <c r="K140" s="309"/>
      <c r="L140" s="309"/>
      <c r="M140" s="309"/>
      <c r="N140" s="309"/>
      <c r="O140" s="309"/>
      <c r="P140" s="309"/>
      <c r="Q140" s="309"/>
      <c r="R140" s="309"/>
      <c r="S140" s="309"/>
      <c r="T140" s="309"/>
      <c r="U140" s="309"/>
      <c r="V140" s="309"/>
      <c r="W140" s="309"/>
      <c r="X140" s="309"/>
      <c r="Y140" s="309"/>
      <c r="Z140" s="309"/>
      <c r="AA140" s="309"/>
      <c r="AB140" s="309"/>
      <c r="AC140" s="309"/>
      <c r="AD140" s="309"/>
      <c r="AE140" s="309"/>
      <c r="AF140" s="309"/>
      <c r="AG140" s="309"/>
      <c r="AH140" s="309"/>
      <c r="AI140" s="646" t="str">
        <f t="shared" si="7"/>
        <v/>
      </c>
      <c r="AJ140" s="647"/>
      <c r="AK140" s="366"/>
    </row>
    <row r="141" spans="2:37" ht="15.75" x14ac:dyDescent="0.25">
      <c r="B141" s="20"/>
      <c r="C141" s="346">
        <v>20</v>
      </c>
      <c r="D141" s="309"/>
      <c r="E141" s="309"/>
      <c r="F141" s="309"/>
      <c r="G141" s="309"/>
      <c r="H141" s="309"/>
      <c r="I141" s="309"/>
      <c r="J141" s="309"/>
      <c r="K141" s="309"/>
      <c r="L141" s="309"/>
      <c r="M141" s="309"/>
      <c r="N141" s="309"/>
      <c r="O141" s="309"/>
      <c r="P141" s="309"/>
      <c r="Q141" s="309"/>
      <c r="R141" s="309"/>
      <c r="S141" s="309"/>
      <c r="T141" s="309"/>
      <c r="U141" s="309"/>
      <c r="V141" s="309"/>
      <c r="W141" s="309"/>
      <c r="X141" s="309"/>
      <c r="Y141" s="309"/>
      <c r="Z141" s="309"/>
      <c r="AA141" s="309"/>
      <c r="AB141" s="309"/>
      <c r="AC141" s="309"/>
      <c r="AD141" s="309"/>
      <c r="AE141" s="309"/>
      <c r="AF141" s="309"/>
      <c r="AG141" s="309"/>
      <c r="AH141" s="309"/>
      <c r="AI141" s="646" t="str">
        <f>IFERROR(AVERAGE(D141:AH141),"")</f>
        <v/>
      </c>
      <c r="AJ141" s="647"/>
      <c r="AK141" s="366"/>
    </row>
    <row r="142" spans="2:37" ht="15.75" x14ac:dyDescent="0.25">
      <c r="B142" s="20"/>
      <c r="C142" s="346">
        <v>21</v>
      </c>
      <c r="D142" s="309"/>
      <c r="E142" s="309"/>
      <c r="F142" s="309"/>
      <c r="G142" s="309"/>
      <c r="H142" s="309"/>
      <c r="I142" s="309"/>
      <c r="J142" s="309"/>
      <c r="K142" s="309"/>
      <c r="L142" s="309"/>
      <c r="M142" s="309"/>
      <c r="N142" s="309"/>
      <c r="O142" s="309"/>
      <c r="P142" s="309"/>
      <c r="Q142" s="309"/>
      <c r="R142" s="309"/>
      <c r="S142" s="309"/>
      <c r="T142" s="309"/>
      <c r="U142" s="309"/>
      <c r="V142" s="309"/>
      <c r="W142" s="309"/>
      <c r="X142" s="309"/>
      <c r="Y142" s="309"/>
      <c r="Z142" s="309"/>
      <c r="AA142" s="309"/>
      <c r="AB142" s="309"/>
      <c r="AC142" s="309"/>
      <c r="AD142" s="309"/>
      <c r="AE142" s="309"/>
      <c r="AF142" s="309"/>
      <c r="AG142" s="309"/>
      <c r="AH142" s="309"/>
      <c r="AI142" s="646" t="str">
        <f t="shared" si="7"/>
        <v/>
      </c>
      <c r="AJ142" s="647"/>
      <c r="AK142" s="366"/>
    </row>
    <row r="143" spans="2:37" ht="15.75" x14ac:dyDescent="0.25">
      <c r="B143" s="20"/>
      <c r="C143" s="346">
        <v>22</v>
      </c>
      <c r="D143" s="309"/>
      <c r="E143" s="309"/>
      <c r="F143" s="309"/>
      <c r="G143" s="309"/>
      <c r="H143" s="309"/>
      <c r="I143" s="309"/>
      <c r="J143" s="309"/>
      <c r="K143" s="309"/>
      <c r="L143" s="309"/>
      <c r="M143" s="309"/>
      <c r="N143" s="309"/>
      <c r="O143" s="309"/>
      <c r="P143" s="309"/>
      <c r="Q143" s="309"/>
      <c r="R143" s="309"/>
      <c r="S143" s="309"/>
      <c r="T143" s="309"/>
      <c r="U143" s="309"/>
      <c r="V143" s="309"/>
      <c r="W143" s="309"/>
      <c r="X143" s="309"/>
      <c r="Y143" s="309"/>
      <c r="Z143" s="309"/>
      <c r="AA143" s="309"/>
      <c r="AB143" s="309"/>
      <c r="AC143" s="309"/>
      <c r="AD143" s="309"/>
      <c r="AE143" s="309"/>
      <c r="AF143" s="309"/>
      <c r="AG143" s="309"/>
      <c r="AH143" s="309"/>
      <c r="AI143" s="646" t="str">
        <f t="shared" si="7"/>
        <v/>
      </c>
      <c r="AJ143" s="647"/>
      <c r="AK143" s="366"/>
    </row>
    <row r="144" spans="2:37" ht="15.75" x14ac:dyDescent="0.25">
      <c r="B144" s="20"/>
      <c r="C144" s="346">
        <v>23</v>
      </c>
      <c r="D144" s="309"/>
      <c r="E144" s="309"/>
      <c r="F144" s="309"/>
      <c r="G144" s="309"/>
      <c r="H144" s="309"/>
      <c r="I144" s="309"/>
      <c r="J144" s="309"/>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646" t="str">
        <f t="shared" si="7"/>
        <v/>
      </c>
      <c r="AJ144" s="647"/>
      <c r="AK144" s="366"/>
    </row>
    <row r="145" spans="2:37" ht="15.75" x14ac:dyDescent="0.25">
      <c r="B145" s="20"/>
      <c r="C145" s="347">
        <v>24</v>
      </c>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310"/>
      <c r="Z145" s="310"/>
      <c r="AA145" s="310"/>
      <c r="AB145" s="310"/>
      <c r="AC145" s="310"/>
      <c r="AD145" s="310"/>
      <c r="AE145" s="310"/>
      <c r="AF145" s="310"/>
      <c r="AG145" s="310"/>
      <c r="AH145" s="310"/>
      <c r="AI145" s="648" t="str">
        <f t="shared" si="7"/>
        <v/>
      </c>
      <c r="AJ145" s="649"/>
      <c r="AK145" s="366"/>
    </row>
    <row r="146" spans="2:37" ht="15.75" x14ac:dyDescent="0.25">
      <c r="B146" s="20"/>
      <c r="C146" s="236"/>
      <c r="D146" s="15"/>
      <c r="E146" s="15"/>
      <c r="F146" s="15"/>
      <c r="G146" s="15"/>
      <c r="H146" s="15"/>
      <c r="I146" s="15"/>
      <c r="J146" s="15"/>
      <c r="K146" s="15"/>
      <c r="L146" s="15"/>
      <c r="M146" s="15"/>
      <c r="N146" s="15"/>
      <c r="O146" s="15"/>
      <c r="P146" s="15"/>
      <c r="Q146" s="15"/>
      <c r="R146" s="15"/>
      <c r="S146" s="15"/>
      <c r="T146" s="17"/>
      <c r="U146" s="17"/>
      <c r="V146" s="17"/>
      <c r="W146" s="17"/>
      <c r="X146" s="17"/>
      <c r="Y146" s="17"/>
      <c r="Z146" s="17"/>
      <c r="AA146" s="17"/>
      <c r="AB146" s="17"/>
      <c r="AC146" s="17"/>
      <c r="AD146" s="17"/>
      <c r="AE146" s="17"/>
      <c r="AF146" s="17"/>
      <c r="AG146" s="17"/>
      <c r="AH146" s="17"/>
      <c r="AI146" s="17"/>
      <c r="AJ146" s="21"/>
      <c r="AK146" s="366"/>
    </row>
    <row r="147" spans="2:37" ht="16.5" thickBot="1" x14ac:dyDescent="0.3">
      <c r="B147" s="60"/>
      <c r="C147" s="220"/>
      <c r="D147" s="63"/>
      <c r="E147" s="63"/>
      <c r="F147" s="63"/>
      <c r="G147" s="63"/>
      <c r="H147" s="63"/>
      <c r="I147" s="63"/>
      <c r="J147" s="63"/>
      <c r="K147" s="63"/>
      <c r="L147" s="63"/>
      <c r="M147" s="63"/>
      <c r="N147" s="63"/>
      <c r="O147" s="63"/>
      <c r="P147" s="63"/>
      <c r="Q147" s="63"/>
      <c r="R147" s="63"/>
      <c r="S147" s="63"/>
      <c r="T147" s="63"/>
      <c r="U147" s="63"/>
      <c r="V147" s="63"/>
      <c r="W147" s="63"/>
      <c r="X147" s="63"/>
      <c r="Y147" s="63"/>
      <c r="Z147" s="63"/>
      <c r="AA147" s="63"/>
      <c r="AB147" s="63"/>
      <c r="AC147" s="63"/>
      <c r="AD147" s="63"/>
      <c r="AE147" s="63"/>
      <c r="AF147" s="63"/>
      <c r="AG147" s="63"/>
      <c r="AH147" s="63"/>
      <c r="AI147" s="63"/>
      <c r="AJ147" s="64"/>
      <c r="AK147" s="366"/>
    </row>
    <row r="148" spans="2:37" ht="15.75" x14ac:dyDescent="0.25">
      <c r="B148" s="40" t="str">
        <f>"Version " &amp; Version</f>
        <v>Version FINAL 03/31/2017</v>
      </c>
      <c r="C148" s="407"/>
      <c r="D148" s="407"/>
      <c r="E148" s="407"/>
      <c r="F148" s="407"/>
      <c r="G148" s="407"/>
      <c r="H148" s="407"/>
      <c r="I148" s="407"/>
      <c r="J148" s="407"/>
      <c r="K148" s="407"/>
      <c r="L148" s="407"/>
      <c r="M148" s="407"/>
      <c r="N148" s="407"/>
      <c r="O148" s="407"/>
      <c r="P148" s="407"/>
      <c r="Q148" s="407"/>
      <c r="R148" s="407"/>
      <c r="S148" s="407"/>
      <c r="T148" s="407"/>
      <c r="U148" s="407"/>
      <c r="V148" s="407"/>
      <c r="W148" s="407"/>
      <c r="X148" s="407"/>
      <c r="Y148" s="407"/>
      <c r="Z148" s="407"/>
      <c r="AA148" s="407"/>
      <c r="AB148" s="407"/>
      <c r="AC148" s="407"/>
      <c r="AD148" s="407"/>
      <c r="AE148" s="407"/>
      <c r="AF148" s="407"/>
      <c r="AG148" s="407"/>
      <c r="AH148" s="407"/>
      <c r="AI148" s="362"/>
      <c r="AJ148" s="363"/>
      <c r="AK148" s="366"/>
    </row>
    <row r="149" spans="2:37" ht="15.75" x14ac:dyDescent="0.25">
      <c r="B149" s="20"/>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7"/>
      <c r="AJ149" s="21"/>
      <c r="AK149" s="366"/>
    </row>
    <row r="150" spans="2:37" ht="15.75" x14ac:dyDescent="0.25">
      <c r="B150" s="487" t="s">
        <v>238</v>
      </c>
      <c r="C150" s="488"/>
      <c r="D150" s="488"/>
      <c r="E150" s="488"/>
      <c r="F150" s="488"/>
      <c r="G150" s="488"/>
      <c r="H150" s="488"/>
      <c r="I150" s="488"/>
      <c r="J150" s="488"/>
      <c r="K150" s="488"/>
      <c r="L150" s="488"/>
      <c r="M150" s="488"/>
      <c r="N150" s="488"/>
      <c r="O150" s="488"/>
      <c r="P150" s="488"/>
      <c r="Q150" s="488"/>
      <c r="R150" s="488"/>
      <c r="S150" s="15"/>
      <c r="T150" s="15"/>
      <c r="U150" s="15"/>
      <c r="V150" s="15"/>
      <c r="W150" s="15"/>
      <c r="X150" s="15"/>
      <c r="Y150" s="15"/>
      <c r="Z150" s="15"/>
      <c r="AA150" s="15"/>
      <c r="AB150" s="15"/>
      <c r="AC150" s="15"/>
      <c r="AD150" s="15"/>
      <c r="AE150" s="15"/>
      <c r="AF150" s="15"/>
      <c r="AG150" s="15"/>
      <c r="AH150" s="15"/>
      <c r="AI150" s="17"/>
      <c r="AJ150" s="21"/>
      <c r="AK150" s="366"/>
    </row>
    <row r="151" spans="2:37" ht="15.75" x14ac:dyDescent="0.25">
      <c r="B151" s="622" t="s">
        <v>281</v>
      </c>
      <c r="C151" s="545"/>
      <c r="D151" s="545"/>
      <c r="E151" s="545"/>
      <c r="F151" s="545"/>
      <c r="G151" s="545"/>
      <c r="H151" s="545"/>
      <c r="I151" s="545"/>
      <c r="J151" s="545"/>
      <c r="K151" s="545"/>
      <c r="L151" s="545"/>
      <c r="M151" s="545"/>
      <c r="N151" s="545"/>
      <c r="O151" s="545"/>
      <c r="P151" s="545"/>
      <c r="Q151" s="545"/>
      <c r="R151" s="545"/>
      <c r="S151" s="15"/>
      <c r="T151" s="15"/>
      <c r="U151" s="15"/>
      <c r="V151" s="15"/>
      <c r="W151" s="15"/>
      <c r="X151" s="15"/>
      <c r="Y151" s="15"/>
      <c r="Z151" s="15"/>
      <c r="AA151" s="15"/>
      <c r="AB151" s="15"/>
      <c r="AC151" s="15"/>
      <c r="AD151" s="15"/>
      <c r="AE151" s="15"/>
      <c r="AF151" s="15"/>
      <c r="AG151" s="15"/>
      <c r="AH151" s="15"/>
      <c r="AI151" s="17"/>
      <c r="AJ151" s="21"/>
      <c r="AK151" s="366"/>
    </row>
    <row r="152" spans="2:37" ht="15.75" x14ac:dyDescent="0.25">
      <c r="B152" s="414"/>
      <c r="C152" s="545">
        <v>2022</v>
      </c>
      <c r="D152" s="545"/>
      <c r="E152" s="545"/>
      <c r="F152" s="545"/>
      <c r="G152" s="545"/>
      <c r="H152" s="545"/>
      <c r="I152" s="545"/>
      <c r="J152" s="545"/>
      <c r="K152" s="545"/>
      <c r="L152" s="545"/>
      <c r="M152" s="545"/>
      <c r="N152" s="545"/>
      <c r="O152" s="545"/>
      <c r="P152" s="545"/>
      <c r="Q152" s="545"/>
      <c r="R152" s="331"/>
      <c r="S152" s="15"/>
      <c r="T152" s="15"/>
      <c r="U152" s="15"/>
      <c r="V152" s="15"/>
      <c r="W152" s="15"/>
      <c r="X152" s="15"/>
      <c r="Y152" s="15"/>
      <c r="Z152" s="15"/>
      <c r="AA152" s="15"/>
      <c r="AB152" s="15"/>
      <c r="AC152" s="15"/>
      <c r="AD152" s="15"/>
      <c r="AE152" s="15"/>
      <c r="AF152" s="15"/>
      <c r="AG152" s="15"/>
      <c r="AH152" s="15"/>
      <c r="AI152" s="17"/>
      <c r="AJ152" s="21"/>
      <c r="AK152" s="366"/>
    </row>
    <row r="153" spans="2:37" ht="15.75" x14ac:dyDescent="0.25">
      <c r="B153" s="414"/>
      <c r="C153" s="428"/>
      <c r="D153" s="428"/>
      <c r="E153" s="428"/>
      <c r="F153" s="428"/>
      <c r="G153" s="428"/>
      <c r="H153" s="428"/>
      <c r="I153" s="428"/>
      <c r="J153" s="428"/>
      <c r="K153" s="428"/>
      <c r="L153" s="428"/>
      <c r="M153" s="428"/>
      <c r="N153" s="428"/>
      <c r="O153" s="428"/>
      <c r="P153" s="428"/>
      <c r="Q153" s="428"/>
      <c r="R153" s="331"/>
      <c r="S153" s="15"/>
      <c r="T153" s="15"/>
      <c r="U153" s="15"/>
      <c r="V153" s="15"/>
      <c r="W153" s="15"/>
      <c r="X153" s="15"/>
      <c r="Y153" s="15"/>
      <c r="Z153" s="15"/>
      <c r="AA153" s="15"/>
      <c r="AB153" s="15"/>
      <c r="AC153" s="15"/>
      <c r="AD153" s="15"/>
      <c r="AE153" s="15"/>
      <c r="AF153" s="15"/>
      <c r="AG153" s="15"/>
      <c r="AH153" s="15"/>
      <c r="AI153" s="17"/>
      <c r="AJ153" s="21"/>
      <c r="AK153" s="366"/>
    </row>
    <row r="154" spans="2:37" ht="15.75" x14ac:dyDescent="0.25">
      <c r="B154" s="20" t="s">
        <v>284</v>
      </c>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7"/>
      <c r="AJ154" s="21"/>
      <c r="AK154" s="366"/>
    </row>
    <row r="155" spans="2:37" ht="15.75" x14ac:dyDescent="0.25">
      <c r="B155" s="20"/>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7"/>
      <c r="AJ155" s="21"/>
      <c r="AK155" s="366"/>
    </row>
    <row r="156" spans="2:37" ht="15.75" x14ac:dyDescent="0.25">
      <c r="B156" s="20"/>
      <c r="C156" s="432" t="s">
        <v>128</v>
      </c>
      <c r="D156" s="218">
        <v>1</v>
      </c>
      <c r="E156" s="218">
        <v>2</v>
      </c>
      <c r="F156" s="218">
        <v>3</v>
      </c>
      <c r="G156" s="218">
        <v>4</v>
      </c>
      <c r="H156" s="218">
        <v>5</v>
      </c>
      <c r="I156" s="218">
        <v>6</v>
      </c>
      <c r="J156" s="218">
        <v>7</v>
      </c>
      <c r="K156" s="218">
        <v>8</v>
      </c>
      <c r="L156" s="218">
        <v>9</v>
      </c>
      <c r="M156" s="218">
        <v>10</v>
      </c>
      <c r="N156" s="218">
        <v>11</v>
      </c>
      <c r="O156" s="218">
        <v>12</v>
      </c>
      <c r="P156" s="218">
        <v>13</v>
      </c>
      <c r="Q156" s="218">
        <v>14</v>
      </c>
      <c r="R156" s="218">
        <v>15</v>
      </c>
      <c r="S156" s="218">
        <v>16</v>
      </c>
      <c r="T156" s="218">
        <v>17</v>
      </c>
      <c r="U156" s="218">
        <v>18</v>
      </c>
      <c r="V156" s="218">
        <v>19</v>
      </c>
      <c r="W156" s="218">
        <v>20</v>
      </c>
      <c r="X156" s="218">
        <v>21</v>
      </c>
      <c r="Y156" s="218">
        <v>22</v>
      </c>
      <c r="Z156" s="218">
        <v>23</v>
      </c>
      <c r="AA156" s="218">
        <v>24</v>
      </c>
      <c r="AB156" s="218">
        <v>25</v>
      </c>
      <c r="AC156" s="218">
        <v>26</v>
      </c>
      <c r="AD156" s="218">
        <v>27</v>
      </c>
      <c r="AE156" s="218">
        <v>28</v>
      </c>
      <c r="AF156" s="218">
        <v>29</v>
      </c>
      <c r="AG156" s="218">
        <v>30</v>
      </c>
      <c r="AH156" s="15"/>
      <c r="AI156" s="644" t="s">
        <v>304</v>
      </c>
      <c r="AJ156" s="645"/>
      <c r="AK156" s="366"/>
    </row>
    <row r="157" spans="2:37" ht="15.75" x14ac:dyDescent="0.25">
      <c r="B157" s="20"/>
      <c r="C157" s="432"/>
      <c r="D157" s="218" t="s">
        <v>276</v>
      </c>
      <c r="E157" s="218" t="s">
        <v>277</v>
      </c>
      <c r="F157" s="218" t="s">
        <v>278</v>
      </c>
      <c r="G157" s="218" t="s">
        <v>272</v>
      </c>
      <c r="H157" s="218" t="s">
        <v>273</v>
      </c>
      <c r="I157" s="218" t="s">
        <v>274</v>
      </c>
      <c r="J157" s="218" t="s">
        <v>275</v>
      </c>
      <c r="K157" s="218" t="str">
        <f>D157</f>
        <v>Fri</v>
      </c>
      <c r="L157" s="218" t="str">
        <f t="shared" ref="L157:AG157" si="8">E157</f>
        <v>Sat</v>
      </c>
      <c r="M157" s="218" t="str">
        <f t="shared" si="8"/>
        <v>Sun</v>
      </c>
      <c r="N157" s="218" t="str">
        <f t="shared" si="8"/>
        <v>Mon</v>
      </c>
      <c r="O157" s="218" t="str">
        <f t="shared" si="8"/>
        <v>Tue</v>
      </c>
      <c r="P157" s="218" t="str">
        <f t="shared" si="8"/>
        <v>Wed</v>
      </c>
      <c r="Q157" s="218" t="str">
        <f t="shared" si="8"/>
        <v>Thurs</v>
      </c>
      <c r="R157" s="218" t="str">
        <f t="shared" si="8"/>
        <v>Fri</v>
      </c>
      <c r="S157" s="218" t="str">
        <f t="shared" si="8"/>
        <v>Sat</v>
      </c>
      <c r="T157" s="218" t="str">
        <f t="shared" si="8"/>
        <v>Sun</v>
      </c>
      <c r="U157" s="218" t="str">
        <f t="shared" si="8"/>
        <v>Mon</v>
      </c>
      <c r="V157" s="218" t="str">
        <f t="shared" si="8"/>
        <v>Tue</v>
      </c>
      <c r="W157" s="218" t="str">
        <f t="shared" si="8"/>
        <v>Wed</v>
      </c>
      <c r="X157" s="218" t="str">
        <f t="shared" si="8"/>
        <v>Thurs</v>
      </c>
      <c r="Y157" s="218" t="str">
        <f t="shared" si="8"/>
        <v>Fri</v>
      </c>
      <c r="Z157" s="218" t="str">
        <f t="shared" si="8"/>
        <v>Sat</v>
      </c>
      <c r="AA157" s="218" t="str">
        <f t="shared" si="8"/>
        <v>Sun</v>
      </c>
      <c r="AB157" s="218" t="str">
        <f t="shared" si="8"/>
        <v>Mon</v>
      </c>
      <c r="AC157" s="218" t="str">
        <f t="shared" si="8"/>
        <v>Tue</v>
      </c>
      <c r="AD157" s="218" t="str">
        <f t="shared" si="8"/>
        <v>Wed</v>
      </c>
      <c r="AE157" s="218" t="str">
        <f t="shared" si="8"/>
        <v>Thurs</v>
      </c>
      <c r="AF157" s="218" t="str">
        <f t="shared" si="8"/>
        <v>Fri</v>
      </c>
      <c r="AG157" s="218" t="str">
        <f t="shared" si="8"/>
        <v>Sat</v>
      </c>
      <c r="AH157" s="15"/>
      <c r="AI157" s="644" t="s">
        <v>305</v>
      </c>
      <c r="AJ157" s="645"/>
      <c r="AK157" s="366"/>
    </row>
    <row r="158" spans="2:37" ht="15.75" x14ac:dyDescent="0.25">
      <c r="B158" s="20"/>
      <c r="C158" s="346">
        <v>1</v>
      </c>
      <c r="D158" s="481"/>
      <c r="E158" s="481"/>
      <c r="F158" s="481"/>
      <c r="G158" s="481"/>
      <c r="H158" s="481"/>
      <c r="I158" s="481"/>
      <c r="J158" s="481"/>
      <c r="K158" s="481"/>
      <c r="L158" s="481"/>
      <c r="M158" s="481"/>
      <c r="N158" s="481"/>
      <c r="O158" s="481"/>
      <c r="P158" s="481"/>
      <c r="Q158" s="481"/>
      <c r="R158" s="481"/>
      <c r="S158" s="481"/>
      <c r="T158" s="481"/>
      <c r="U158" s="481"/>
      <c r="V158" s="481"/>
      <c r="W158" s="481"/>
      <c r="X158" s="481"/>
      <c r="Y158" s="481"/>
      <c r="Z158" s="481"/>
      <c r="AA158" s="481"/>
      <c r="AB158" s="481"/>
      <c r="AC158" s="481"/>
      <c r="AD158" s="481"/>
      <c r="AE158" s="481"/>
      <c r="AF158" s="481"/>
      <c r="AG158" s="481"/>
      <c r="AH158" s="15"/>
      <c r="AI158" s="650" t="str">
        <f>IFERROR(AVERAGE(D158:AG158),"")</f>
        <v/>
      </c>
      <c r="AJ158" s="651"/>
      <c r="AK158" s="366"/>
    </row>
    <row r="159" spans="2:37" ht="15.75" x14ac:dyDescent="0.25">
      <c r="B159" s="20"/>
      <c r="C159" s="346">
        <v>2</v>
      </c>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15"/>
      <c r="AI159" s="646" t="str">
        <f t="shared" ref="AI159:AI180" si="9">IFERROR(AVERAGE(D159:AG159),"")</f>
        <v/>
      </c>
      <c r="AJ159" s="647"/>
      <c r="AK159" s="366"/>
    </row>
    <row r="160" spans="2:37" ht="15.75" x14ac:dyDescent="0.25">
      <c r="B160" s="20"/>
      <c r="C160" s="346">
        <v>3</v>
      </c>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15"/>
      <c r="AI160" s="646" t="str">
        <f t="shared" si="9"/>
        <v/>
      </c>
      <c r="AJ160" s="647"/>
      <c r="AK160" s="366"/>
    </row>
    <row r="161" spans="2:37" ht="15.75" x14ac:dyDescent="0.25">
      <c r="B161" s="20"/>
      <c r="C161" s="346">
        <v>4</v>
      </c>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15"/>
      <c r="AI161" s="646" t="str">
        <f t="shared" si="9"/>
        <v/>
      </c>
      <c r="AJ161" s="647"/>
      <c r="AK161" s="366"/>
    </row>
    <row r="162" spans="2:37" ht="15.75" x14ac:dyDescent="0.25">
      <c r="B162" s="20"/>
      <c r="C162" s="346">
        <v>5</v>
      </c>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15"/>
      <c r="AI162" s="646" t="str">
        <f t="shared" si="9"/>
        <v/>
      </c>
      <c r="AJ162" s="647"/>
      <c r="AK162" s="366"/>
    </row>
    <row r="163" spans="2:37" ht="15.75" x14ac:dyDescent="0.25">
      <c r="B163" s="20"/>
      <c r="C163" s="346">
        <v>6</v>
      </c>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15"/>
      <c r="AI163" s="646" t="str">
        <f t="shared" si="9"/>
        <v/>
      </c>
      <c r="AJ163" s="647"/>
      <c r="AK163" s="366"/>
    </row>
    <row r="164" spans="2:37" ht="15.75" x14ac:dyDescent="0.25">
      <c r="B164" s="20"/>
      <c r="C164" s="346">
        <v>7</v>
      </c>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15"/>
      <c r="AI164" s="646" t="str">
        <f t="shared" si="9"/>
        <v/>
      </c>
      <c r="AJ164" s="647"/>
      <c r="AK164" s="366"/>
    </row>
    <row r="165" spans="2:37" ht="15.75" x14ac:dyDescent="0.25">
      <c r="B165" s="20"/>
      <c r="C165" s="346">
        <v>8</v>
      </c>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15"/>
      <c r="AI165" s="646" t="str">
        <f t="shared" si="9"/>
        <v/>
      </c>
      <c r="AJ165" s="647"/>
      <c r="AK165" s="366"/>
    </row>
    <row r="166" spans="2:37" ht="15.75" x14ac:dyDescent="0.25">
      <c r="B166" s="20"/>
      <c r="C166" s="346">
        <v>9</v>
      </c>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15"/>
      <c r="AI166" s="646" t="str">
        <f t="shared" si="9"/>
        <v/>
      </c>
      <c r="AJ166" s="647"/>
      <c r="AK166" s="366"/>
    </row>
    <row r="167" spans="2:37" ht="15.75" x14ac:dyDescent="0.25">
      <c r="B167" s="20"/>
      <c r="C167" s="346">
        <v>10</v>
      </c>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15"/>
      <c r="AI167" s="646" t="str">
        <f t="shared" si="9"/>
        <v/>
      </c>
      <c r="AJ167" s="647"/>
      <c r="AK167" s="366"/>
    </row>
    <row r="168" spans="2:37" ht="15.75" x14ac:dyDescent="0.25">
      <c r="B168" s="20"/>
      <c r="C168" s="346">
        <v>11</v>
      </c>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15"/>
      <c r="AI168" s="646" t="str">
        <f t="shared" si="9"/>
        <v/>
      </c>
      <c r="AJ168" s="647"/>
      <c r="AK168" s="366"/>
    </row>
    <row r="169" spans="2:37" ht="15.75" x14ac:dyDescent="0.25">
      <c r="B169" s="20"/>
      <c r="C169" s="346">
        <v>12</v>
      </c>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15"/>
      <c r="AI169" s="646" t="str">
        <f t="shared" si="9"/>
        <v/>
      </c>
      <c r="AJ169" s="647"/>
      <c r="AK169" s="366"/>
    </row>
    <row r="170" spans="2:37" ht="15.75" x14ac:dyDescent="0.25">
      <c r="B170" s="20"/>
      <c r="C170" s="346">
        <v>13</v>
      </c>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15"/>
      <c r="AI170" s="646" t="str">
        <f t="shared" si="9"/>
        <v/>
      </c>
      <c r="AJ170" s="647"/>
      <c r="AK170" s="366"/>
    </row>
    <row r="171" spans="2:37" ht="15.75" x14ac:dyDescent="0.25">
      <c r="B171" s="20"/>
      <c r="C171" s="346">
        <v>14</v>
      </c>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15"/>
      <c r="AI171" s="646" t="str">
        <f t="shared" si="9"/>
        <v/>
      </c>
      <c r="AJ171" s="647"/>
      <c r="AK171" s="366"/>
    </row>
    <row r="172" spans="2:37" ht="15.75" x14ac:dyDescent="0.25">
      <c r="B172" s="20"/>
      <c r="C172" s="346">
        <v>15</v>
      </c>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15"/>
      <c r="AI172" s="646" t="str">
        <f t="shared" si="9"/>
        <v/>
      </c>
      <c r="AJ172" s="647"/>
      <c r="AK172" s="366"/>
    </row>
    <row r="173" spans="2:37" ht="15.75" x14ac:dyDescent="0.25">
      <c r="B173" s="20"/>
      <c r="C173" s="346">
        <v>16</v>
      </c>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15"/>
      <c r="AI173" s="646" t="str">
        <f t="shared" si="9"/>
        <v/>
      </c>
      <c r="AJ173" s="647"/>
      <c r="AK173" s="366"/>
    </row>
    <row r="174" spans="2:37" ht="15.75" x14ac:dyDescent="0.25">
      <c r="B174" s="20"/>
      <c r="C174" s="346">
        <v>17</v>
      </c>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15"/>
      <c r="AI174" s="646" t="str">
        <f t="shared" si="9"/>
        <v/>
      </c>
      <c r="AJ174" s="647"/>
      <c r="AK174" s="366"/>
    </row>
    <row r="175" spans="2:37" ht="15.75" x14ac:dyDescent="0.25">
      <c r="B175" s="20"/>
      <c r="C175" s="346">
        <v>18</v>
      </c>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15"/>
      <c r="AI175" s="646" t="str">
        <f t="shared" si="9"/>
        <v/>
      </c>
      <c r="AJ175" s="647"/>
      <c r="AK175" s="366"/>
    </row>
    <row r="176" spans="2:37" ht="15.75" x14ac:dyDescent="0.25">
      <c r="B176" s="20"/>
      <c r="C176" s="346">
        <v>19</v>
      </c>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15"/>
      <c r="AI176" s="646" t="str">
        <f t="shared" si="9"/>
        <v/>
      </c>
      <c r="AJ176" s="647"/>
      <c r="AK176" s="366"/>
    </row>
    <row r="177" spans="2:37" ht="15.75" x14ac:dyDescent="0.25">
      <c r="B177" s="20"/>
      <c r="C177" s="346">
        <v>20</v>
      </c>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15"/>
      <c r="AI177" s="646" t="str">
        <f t="shared" si="9"/>
        <v/>
      </c>
      <c r="AJ177" s="647"/>
      <c r="AK177" s="366"/>
    </row>
    <row r="178" spans="2:37" ht="15.75" x14ac:dyDescent="0.25">
      <c r="B178" s="20"/>
      <c r="C178" s="346">
        <v>21</v>
      </c>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15"/>
      <c r="AI178" s="646" t="str">
        <f t="shared" si="9"/>
        <v/>
      </c>
      <c r="AJ178" s="647"/>
      <c r="AK178" s="366"/>
    </row>
    <row r="179" spans="2:37" ht="15.75" x14ac:dyDescent="0.25">
      <c r="B179" s="20"/>
      <c r="C179" s="346">
        <v>22</v>
      </c>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15"/>
      <c r="AI179" s="646" t="str">
        <f t="shared" si="9"/>
        <v/>
      </c>
      <c r="AJ179" s="647"/>
      <c r="AK179" s="366"/>
    </row>
    <row r="180" spans="2:37" ht="15.75" x14ac:dyDescent="0.25">
      <c r="B180" s="20"/>
      <c r="C180" s="346">
        <v>23</v>
      </c>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15"/>
      <c r="AI180" s="646" t="str">
        <f t="shared" si="9"/>
        <v/>
      </c>
      <c r="AJ180" s="647"/>
      <c r="AK180" s="366"/>
    </row>
    <row r="181" spans="2:37" ht="15.75" x14ac:dyDescent="0.25">
      <c r="B181" s="20"/>
      <c r="C181" s="347">
        <v>24</v>
      </c>
      <c r="D181" s="310"/>
      <c r="E181" s="310"/>
      <c r="F181" s="310"/>
      <c r="G181" s="310"/>
      <c r="H181" s="310"/>
      <c r="I181" s="310"/>
      <c r="J181" s="310"/>
      <c r="K181" s="310"/>
      <c r="L181" s="310"/>
      <c r="M181" s="310"/>
      <c r="N181" s="310"/>
      <c r="O181" s="310"/>
      <c r="P181" s="310"/>
      <c r="Q181" s="310"/>
      <c r="R181" s="310"/>
      <c r="S181" s="310"/>
      <c r="T181" s="310"/>
      <c r="U181" s="310"/>
      <c r="V181" s="310"/>
      <c r="W181" s="310"/>
      <c r="X181" s="310"/>
      <c r="Y181" s="310"/>
      <c r="Z181" s="310"/>
      <c r="AA181" s="310"/>
      <c r="AB181" s="310"/>
      <c r="AC181" s="310"/>
      <c r="AD181" s="310"/>
      <c r="AE181" s="310"/>
      <c r="AF181" s="310"/>
      <c r="AG181" s="310"/>
      <c r="AH181" s="15"/>
      <c r="AI181" s="648" t="str">
        <f>IFERROR(AVERAGE(D181:AG181),"")</f>
        <v/>
      </c>
      <c r="AJ181" s="649"/>
      <c r="AK181" s="366"/>
    </row>
    <row r="182" spans="2:37" ht="15.75" x14ac:dyDescent="0.25">
      <c r="B182" s="20"/>
      <c r="C182" s="236"/>
      <c r="D182" s="15"/>
      <c r="E182" s="15"/>
      <c r="F182" s="15"/>
      <c r="G182" s="15"/>
      <c r="H182" s="15"/>
      <c r="I182" s="15"/>
      <c r="J182" s="15"/>
      <c r="K182" s="15"/>
      <c r="L182" s="15"/>
      <c r="M182" s="15"/>
      <c r="N182" s="15"/>
      <c r="O182" s="15"/>
      <c r="P182" s="15"/>
      <c r="Q182" s="15"/>
      <c r="R182" s="15"/>
      <c r="S182" s="15"/>
      <c r="T182" s="17"/>
      <c r="U182" s="17"/>
      <c r="V182" s="17"/>
      <c r="W182" s="17"/>
      <c r="X182" s="17"/>
      <c r="Y182" s="17"/>
      <c r="Z182" s="17"/>
      <c r="AA182" s="17"/>
      <c r="AB182" s="17"/>
      <c r="AC182" s="17"/>
      <c r="AD182" s="17"/>
      <c r="AE182" s="17"/>
      <c r="AF182" s="17"/>
      <c r="AG182" s="17"/>
      <c r="AH182" s="15"/>
      <c r="AI182" s="17"/>
      <c r="AJ182" s="21"/>
      <c r="AK182" s="366"/>
    </row>
    <row r="183" spans="2:37" ht="16.5" thickBot="1" x14ac:dyDescent="0.3">
      <c r="B183" s="60"/>
      <c r="C183" s="220"/>
      <c r="D183" s="63"/>
      <c r="E183" s="63"/>
      <c r="F183" s="63"/>
      <c r="G183" s="63"/>
      <c r="H183" s="63"/>
      <c r="I183" s="63"/>
      <c r="J183" s="63"/>
      <c r="K183" s="63"/>
      <c r="L183" s="63"/>
      <c r="M183" s="63"/>
      <c r="N183" s="63"/>
      <c r="O183" s="63"/>
      <c r="P183" s="63"/>
      <c r="Q183" s="63"/>
      <c r="R183" s="63"/>
      <c r="S183" s="63"/>
      <c r="T183" s="63"/>
      <c r="U183" s="63"/>
      <c r="V183" s="63"/>
      <c r="W183" s="63"/>
      <c r="X183" s="63"/>
      <c r="Y183" s="63"/>
      <c r="Z183" s="63"/>
      <c r="AA183" s="63"/>
      <c r="AB183" s="63"/>
      <c r="AC183" s="63"/>
      <c r="AD183" s="63"/>
      <c r="AE183" s="63"/>
      <c r="AF183" s="63"/>
      <c r="AG183" s="63"/>
      <c r="AH183" s="63"/>
      <c r="AI183" s="63"/>
      <c r="AJ183" s="64"/>
      <c r="AK183" s="366"/>
    </row>
    <row r="184" spans="2:37" ht="15.75" x14ac:dyDescent="0.25">
      <c r="B184" s="40" t="str">
        <f>"Version " &amp; Version</f>
        <v>Version FINAL 03/31/2017</v>
      </c>
      <c r="C184" s="407"/>
      <c r="D184" s="407"/>
      <c r="E184" s="407"/>
      <c r="F184" s="407"/>
      <c r="G184" s="407"/>
      <c r="H184" s="407"/>
      <c r="I184" s="407"/>
      <c r="J184" s="407"/>
      <c r="K184" s="407"/>
      <c r="L184" s="407"/>
      <c r="M184" s="407"/>
      <c r="N184" s="407"/>
      <c r="O184" s="407"/>
      <c r="P184" s="407"/>
      <c r="Q184" s="407"/>
      <c r="R184" s="407"/>
      <c r="S184" s="407"/>
      <c r="T184" s="407"/>
      <c r="U184" s="407"/>
      <c r="V184" s="407"/>
      <c r="W184" s="407"/>
      <c r="X184" s="407"/>
      <c r="Y184" s="407"/>
      <c r="Z184" s="407"/>
      <c r="AA184" s="407"/>
      <c r="AB184" s="407"/>
      <c r="AC184" s="407"/>
      <c r="AD184" s="407"/>
      <c r="AE184" s="407"/>
      <c r="AF184" s="407"/>
      <c r="AG184" s="407"/>
      <c r="AH184" s="407"/>
      <c r="AI184" s="362"/>
      <c r="AJ184" s="363"/>
      <c r="AK184" s="366"/>
    </row>
    <row r="185" spans="2:37" ht="15.75" x14ac:dyDescent="0.25">
      <c r="B185" s="20"/>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7"/>
      <c r="AJ185" s="21"/>
      <c r="AK185" s="366"/>
    </row>
    <row r="186" spans="2:37" ht="15.75" x14ac:dyDescent="0.25">
      <c r="B186" s="487" t="s">
        <v>293</v>
      </c>
      <c r="C186" s="488"/>
      <c r="D186" s="488"/>
      <c r="E186" s="488"/>
      <c r="F186" s="488"/>
      <c r="G186" s="488"/>
      <c r="H186" s="488"/>
      <c r="I186" s="488"/>
      <c r="J186" s="488"/>
      <c r="K186" s="488"/>
      <c r="L186" s="488"/>
      <c r="M186" s="488"/>
      <c r="N186" s="488"/>
      <c r="O186" s="488"/>
      <c r="P186" s="488"/>
      <c r="Q186" s="488"/>
      <c r="R186" s="488"/>
      <c r="S186" s="15"/>
      <c r="T186" s="15"/>
      <c r="U186" s="15"/>
      <c r="V186" s="15"/>
      <c r="W186" s="15"/>
      <c r="X186" s="15"/>
      <c r="Y186" s="15"/>
      <c r="Z186" s="15"/>
      <c r="AA186" s="15"/>
      <c r="AB186" s="15"/>
      <c r="AC186" s="15"/>
      <c r="AD186" s="15"/>
      <c r="AE186" s="15"/>
      <c r="AF186" s="15"/>
      <c r="AG186" s="15"/>
      <c r="AH186" s="15"/>
      <c r="AI186" s="17"/>
      <c r="AJ186" s="21"/>
      <c r="AK186" s="366"/>
    </row>
    <row r="187" spans="2:37" ht="15.75" x14ac:dyDescent="0.25">
      <c r="B187" s="622" t="s">
        <v>281</v>
      </c>
      <c r="C187" s="545"/>
      <c r="D187" s="545"/>
      <c r="E187" s="545"/>
      <c r="F187" s="545"/>
      <c r="G187" s="545"/>
      <c r="H187" s="545"/>
      <c r="I187" s="545"/>
      <c r="J187" s="545"/>
      <c r="K187" s="545"/>
      <c r="L187" s="545"/>
      <c r="M187" s="545"/>
      <c r="N187" s="545"/>
      <c r="O187" s="545"/>
      <c r="P187" s="545"/>
      <c r="Q187" s="545"/>
      <c r="R187" s="545"/>
      <c r="S187" s="15"/>
      <c r="T187" s="15"/>
      <c r="U187" s="15"/>
      <c r="V187" s="15"/>
      <c r="W187" s="15"/>
      <c r="X187" s="15"/>
      <c r="Y187" s="15"/>
      <c r="Z187" s="15"/>
      <c r="AA187" s="15"/>
      <c r="AB187" s="15"/>
      <c r="AC187" s="15"/>
      <c r="AD187" s="15"/>
      <c r="AE187" s="15"/>
      <c r="AF187" s="15"/>
      <c r="AG187" s="15"/>
      <c r="AH187" s="15"/>
      <c r="AI187" s="17"/>
      <c r="AJ187" s="21"/>
      <c r="AK187" s="366"/>
    </row>
    <row r="188" spans="2:37" ht="15.75" x14ac:dyDescent="0.25">
      <c r="B188" s="414"/>
      <c r="C188" s="545">
        <v>2022</v>
      </c>
      <c r="D188" s="545"/>
      <c r="E188" s="545"/>
      <c r="F188" s="545"/>
      <c r="G188" s="545"/>
      <c r="H188" s="545"/>
      <c r="I188" s="545"/>
      <c r="J188" s="545"/>
      <c r="K188" s="545"/>
      <c r="L188" s="545"/>
      <c r="M188" s="545"/>
      <c r="N188" s="545"/>
      <c r="O188" s="545"/>
      <c r="P188" s="545"/>
      <c r="Q188" s="545"/>
      <c r="R188" s="331"/>
      <c r="S188" s="15"/>
      <c r="T188" s="15"/>
      <c r="U188" s="15"/>
      <c r="V188" s="15"/>
      <c r="W188" s="15"/>
      <c r="X188" s="15"/>
      <c r="Y188" s="15"/>
      <c r="Z188" s="15"/>
      <c r="AA188" s="15"/>
      <c r="AB188" s="15"/>
      <c r="AC188" s="15"/>
      <c r="AD188" s="15"/>
      <c r="AE188" s="15"/>
      <c r="AF188" s="15"/>
      <c r="AG188" s="15"/>
      <c r="AH188" s="15"/>
      <c r="AI188" s="17"/>
      <c r="AJ188" s="21"/>
      <c r="AK188" s="366"/>
    </row>
    <row r="189" spans="2:37" ht="15.75" x14ac:dyDescent="0.25">
      <c r="B189" s="20"/>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c r="AC189" s="15"/>
      <c r="AD189" s="15"/>
      <c r="AE189" s="15"/>
      <c r="AF189" s="15"/>
      <c r="AG189" s="15"/>
      <c r="AH189" s="15"/>
      <c r="AI189" s="17"/>
      <c r="AJ189" s="21"/>
      <c r="AK189" s="366"/>
    </row>
    <row r="190" spans="2:37" ht="15.75" x14ac:dyDescent="0.25">
      <c r="B190" s="20" t="s">
        <v>285</v>
      </c>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c r="AD190" s="15"/>
      <c r="AE190" s="15"/>
      <c r="AF190" s="15"/>
      <c r="AG190" s="15"/>
      <c r="AH190" s="15"/>
      <c r="AI190" s="17"/>
      <c r="AJ190" s="21"/>
      <c r="AK190" s="366"/>
    </row>
    <row r="191" spans="2:37" ht="15.75" x14ac:dyDescent="0.25">
      <c r="B191" s="20"/>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c r="AC191" s="15"/>
      <c r="AD191" s="15"/>
      <c r="AE191" s="15"/>
      <c r="AF191" s="15"/>
      <c r="AG191" s="15"/>
      <c r="AH191" s="15"/>
      <c r="AI191" s="17"/>
      <c r="AJ191" s="21"/>
      <c r="AK191" s="366"/>
    </row>
    <row r="192" spans="2:37" ht="15.75" customHeight="1" x14ac:dyDescent="0.25">
      <c r="B192" s="20"/>
      <c r="C192" s="432" t="s">
        <v>128</v>
      </c>
      <c r="D192" s="218">
        <v>1</v>
      </c>
      <c r="E192" s="218">
        <v>2</v>
      </c>
      <c r="F192" s="218">
        <v>3</v>
      </c>
      <c r="G192" s="218">
        <v>4</v>
      </c>
      <c r="H192" s="218">
        <v>5</v>
      </c>
      <c r="I192" s="218">
        <v>6</v>
      </c>
      <c r="J192" s="218">
        <v>7</v>
      </c>
      <c r="K192" s="218">
        <v>8</v>
      </c>
      <c r="L192" s="218">
        <v>9</v>
      </c>
      <c r="M192" s="218">
        <v>10</v>
      </c>
      <c r="N192" s="218">
        <v>11</v>
      </c>
      <c r="O192" s="218">
        <v>12</v>
      </c>
      <c r="P192" s="218">
        <v>13</v>
      </c>
      <c r="Q192" s="218">
        <v>14</v>
      </c>
      <c r="R192" s="218">
        <v>15</v>
      </c>
      <c r="S192" s="218">
        <v>16</v>
      </c>
      <c r="T192" s="218">
        <v>17</v>
      </c>
      <c r="U192" s="218">
        <v>18</v>
      </c>
      <c r="V192" s="218">
        <v>19</v>
      </c>
      <c r="W192" s="218">
        <v>20</v>
      </c>
      <c r="X192" s="218">
        <v>21</v>
      </c>
      <c r="Y192" s="218">
        <v>22</v>
      </c>
      <c r="Z192" s="218">
        <v>23</v>
      </c>
      <c r="AA192" s="218">
        <v>24</v>
      </c>
      <c r="AB192" s="218">
        <v>25</v>
      </c>
      <c r="AC192" s="218">
        <v>26</v>
      </c>
      <c r="AD192" s="218">
        <v>27</v>
      </c>
      <c r="AE192" s="218">
        <v>28</v>
      </c>
      <c r="AF192" s="218">
        <v>29</v>
      </c>
      <c r="AG192" s="218">
        <v>30</v>
      </c>
      <c r="AH192" s="218">
        <v>31</v>
      </c>
      <c r="AI192" s="644" t="s">
        <v>304</v>
      </c>
      <c r="AJ192" s="645"/>
      <c r="AK192" s="366"/>
    </row>
    <row r="193" spans="2:37" ht="15.75" x14ac:dyDescent="0.25">
      <c r="B193" s="20"/>
      <c r="C193" s="432"/>
      <c r="D193" s="218" t="s">
        <v>278</v>
      </c>
      <c r="E193" s="218" t="s">
        <v>272</v>
      </c>
      <c r="F193" s="218" t="s">
        <v>273</v>
      </c>
      <c r="G193" s="218" t="s">
        <v>274</v>
      </c>
      <c r="H193" s="218" t="s">
        <v>275</v>
      </c>
      <c r="I193" s="218" t="s">
        <v>276</v>
      </c>
      <c r="J193" s="218" t="s">
        <v>277</v>
      </c>
      <c r="K193" s="218" t="str">
        <f>D193</f>
        <v>Sun</v>
      </c>
      <c r="L193" s="218" t="str">
        <f t="shared" ref="L193:AH193" si="10">E193</f>
        <v>Mon</v>
      </c>
      <c r="M193" s="218" t="str">
        <f t="shared" si="10"/>
        <v>Tue</v>
      </c>
      <c r="N193" s="218" t="str">
        <f t="shared" si="10"/>
        <v>Wed</v>
      </c>
      <c r="O193" s="218" t="str">
        <f t="shared" si="10"/>
        <v>Thurs</v>
      </c>
      <c r="P193" s="218" t="str">
        <f t="shared" si="10"/>
        <v>Fri</v>
      </c>
      <c r="Q193" s="218" t="str">
        <f t="shared" si="10"/>
        <v>Sat</v>
      </c>
      <c r="R193" s="218" t="str">
        <f t="shared" si="10"/>
        <v>Sun</v>
      </c>
      <c r="S193" s="218" t="str">
        <f t="shared" si="10"/>
        <v>Mon</v>
      </c>
      <c r="T193" s="218" t="str">
        <f t="shared" si="10"/>
        <v>Tue</v>
      </c>
      <c r="U193" s="218" t="str">
        <f t="shared" si="10"/>
        <v>Wed</v>
      </c>
      <c r="V193" s="218" t="str">
        <f t="shared" si="10"/>
        <v>Thurs</v>
      </c>
      <c r="W193" s="218" t="str">
        <f t="shared" si="10"/>
        <v>Fri</v>
      </c>
      <c r="X193" s="218" t="str">
        <f t="shared" si="10"/>
        <v>Sat</v>
      </c>
      <c r="Y193" s="218" t="str">
        <f t="shared" si="10"/>
        <v>Sun</v>
      </c>
      <c r="Z193" s="218" t="str">
        <f t="shared" si="10"/>
        <v>Mon</v>
      </c>
      <c r="AA193" s="218" t="str">
        <f t="shared" si="10"/>
        <v>Tue</v>
      </c>
      <c r="AB193" s="218" t="str">
        <f t="shared" si="10"/>
        <v>Wed</v>
      </c>
      <c r="AC193" s="218" t="str">
        <f t="shared" si="10"/>
        <v>Thurs</v>
      </c>
      <c r="AD193" s="218" t="str">
        <f t="shared" si="10"/>
        <v>Fri</v>
      </c>
      <c r="AE193" s="218" t="str">
        <f t="shared" si="10"/>
        <v>Sat</v>
      </c>
      <c r="AF193" s="218" t="str">
        <f t="shared" si="10"/>
        <v>Sun</v>
      </c>
      <c r="AG193" s="218" t="str">
        <f t="shared" si="10"/>
        <v>Mon</v>
      </c>
      <c r="AH193" s="218" t="str">
        <f t="shared" si="10"/>
        <v>Tue</v>
      </c>
      <c r="AI193" s="644" t="s">
        <v>305</v>
      </c>
      <c r="AJ193" s="645"/>
      <c r="AK193" s="366"/>
    </row>
    <row r="194" spans="2:37" ht="15.75" customHeight="1" x14ac:dyDescent="0.25">
      <c r="B194" s="20"/>
      <c r="C194" s="214">
        <v>1</v>
      </c>
      <c r="D194" s="481"/>
      <c r="E194" s="481"/>
      <c r="F194" s="481"/>
      <c r="G194" s="481"/>
      <c r="H194" s="481"/>
      <c r="I194" s="481"/>
      <c r="J194" s="481"/>
      <c r="K194" s="481"/>
      <c r="L194" s="481"/>
      <c r="M194" s="481"/>
      <c r="N194" s="481"/>
      <c r="O194" s="481"/>
      <c r="P194" s="481"/>
      <c r="Q194" s="481"/>
      <c r="R194" s="481"/>
      <c r="S194" s="481"/>
      <c r="T194" s="481"/>
      <c r="U194" s="481"/>
      <c r="V194" s="481"/>
      <c r="W194" s="481"/>
      <c r="X194" s="481"/>
      <c r="Y194" s="481"/>
      <c r="Z194" s="481"/>
      <c r="AA194" s="481"/>
      <c r="AB194" s="481"/>
      <c r="AC194" s="481"/>
      <c r="AD194" s="481"/>
      <c r="AE194" s="481"/>
      <c r="AF194" s="481"/>
      <c r="AG194" s="481"/>
      <c r="AH194" s="481"/>
      <c r="AI194" s="650" t="str">
        <f>IFERROR(AVERAGE(D194:AH194),"")</f>
        <v/>
      </c>
      <c r="AJ194" s="651"/>
      <c r="AK194" s="366"/>
    </row>
    <row r="195" spans="2:37" ht="15.75" x14ac:dyDescent="0.25">
      <c r="B195" s="20"/>
      <c r="C195" s="214">
        <v>2</v>
      </c>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646" t="str">
        <f>IFERROR(AVERAGE(D195:AH195),"")</f>
        <v/>
      </c>
      <c r="AJ195" s="647"/>
      <c r="AK195" s="366"/>
    </row>
    <row r="196" spans="2:37" ht="15.75" customHeight="1" x14ac:dyDescent="0.25">
      <c r="B196" s="20"/>
      <c r="C196" s="214">
        <v>3</v>
      </c>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646" t="str">
        <f t="shared" ref="AI196:AI217" si="11">IFERROR(AVERAGE(D196:AH196),"")</f>
        <v/>
      </c>
      <c r="AJ196" s="647"/>
      <c r="AK196" s="366"/>
    </row>
    <row r="197" spans="2:37" ht="15.75" x14ac:dyDescent="0.25">
      <c r="B197" s="20"/>
      <c r="C197" s="214">
        <v>4</v>
      </c>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646" t="str">
        <f t="shared" si="11"/>
        <v/>
      </c>
      <c r="AJ197" s="647"/>
      <c r="AK197" s="366"/>
    </row>
    <row r="198" spans="2:37" ht="15.75" x14ac:dyDescent="0.25">
      <c r="B198" s="20"/>
      <c r="C198" s="214">
        <v>5</v>
      </c>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646" t="str">
        <f t="shared" si="11"/>
        <v/>
      </c>
      <c r="AJ198" s="647"/>
      <c r="AK198" s="366"/>
    </row>
    <row r="199" spans="2:37" ht="15.75" x14ac:dyDescent="0.25">
      <c r="B199" s="20"/>
      <c r="C199" s="214">
        <v>6</v>
      </c>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646" t="str">
        <f t="shared" si="11"/>
        <v/>
      </c>
      <c r="AJ199" s="647"/>
      <c r="AK199" s="366"/>
    </row>
    <row r="200" spans="2:37" ht="15.75" x14ac:dyDescent="0.25">
      <c r="B200" s="20"/>
      <c r="C200" s="214">
        <v>7</v>
      </c>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646" t="str">
        <f t="shared" si="11"/>
        <v/>
      </c>
      <c r="AJ200" s="647"/>
      <c r="AK200" s="366"/>
    </row>
    <row r="201" spans="2:37" ht="15.75" x14ac:dyDescent="0.25">
      <c r="B201" s="20"/>
      <c r="C201" s="214">
        <v>8</v>
      </c>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646" t="str">
        <f t="shared" si="11"/>
        <v/>
      </c>
      <c r="AJ201" s="647"/>
      <c r="AK201" s="366"/>
    </row>
    <row r="202" spans="2:37" ht="15.75" x14ac:dyDescent="0.25">
      <c r="B202" s="20"/>
      <c r="C202" s="214">
        <v>9</v>
      </c>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646" t="str">
        <f t="shared" si="11"/>
        <v/>
      </c>
      <c r="AJ202" s="647"/>
      <c r="AK202" s="366"/>
    </row>
    <row r="203" spans="2:37" ht="15.75" x14ac:dyDescent="0.25">
      <c r="B203" s="20"/>
      <c r="C203" s="346">
        <v>10</v>
      </c>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646" t="str">
        <f t="shared" si="11"/>
        <v/>
      </c>
      <c r="AJ203" s="647"/>
      <c r="AK203" s="366"/>
    </row>
    <row r="204" spans="2:37" ht="15.75" x14ac:dyDescent="0.25">
      <c r="B204" s="20"/>
      <c r="C204" s="346">
        <v>11</v>
      </c>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646" t="str">
        <f t="shared" si="11"/>
        <v/>
      </c>
      <c r="AJ204" s="647"/>
      <c r="AK204" s="366"/>
    </row>
    <row r="205" spans="2:37" ht="15.75" x14ac:dyDescent="0.25">
      <c r="B205" s="20"/>
      <c r="C205" s="346">
        <v>12</v>
      </c>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646" t="str">
        <f t="shared" si="11"/>
        <v/>
      </c>
      <c r="AJ205" s="647"/>
      <c r="AK205" s="366"/>
    </row>
    <row r="206" spans="2:37" ht="15.75" x14ac:dyDescent="0.25">
      <c r="B206" s="20"/>
      <c r="C206" s="346">
        <v>13</v>
      </c>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646" t="str">
        <f t="shared" si="11"/>
        <v/>
      </c>
      <c r="AJ206" s="647"/>
      <c r="AK206" s="366"/>
    </row>
    <row r="207" spans="2:37" ht="15.75" x14ac:dyDescent="0.25">
      <c r="B207" s="20"/>
      <c r="C207" s="346">
        <v>14</v>
      </c>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646" t="str">
        <f t="shared" si="11"/>
        <v/>
      </c>
      <c r="AJ207" s="647"/>
      <c r="AK207" s="366"/>
    </row>
    <row r="208" spans="2:37" ht="15.75" x14ac:dyDescent="0.25">
      <c r="B208" s="20"/>
      <c r="C208" s="346">
        <v>15</v>
      </c>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646" t="str">
        <f t="shared" si="11"/>
        <v/>
      </c>
      <c r="AJ208" s="647"/>
      <c r="AK208" s="366"/>
    </row>
    <row r="209" spans="2:37" ht="15.75" x14ac:dyDescent="0.25">
      <c r="B209" s="20"/>
      <c r="C209" s="346">
        <v>16</v>
      </c>
      <c r="D209" s="309"/>
      <c r="E209" s="309"/>
      <c r="F209" s="309"/>
      <c r="G209" s="309"/>
      <c r="H209" s="309"/>
      <c r="I209" s="309"/>
      <c r="J209" s="309"/>
      <c r="K209" s="309"/>
      <c r="L209" s="309"/>
      <c r="M209" s="309"/>
      <c r="N209" s="309"/>
      <c r="O209" s="309"/>
      <c r="P209" s="309"/>
      <c r="Q209" s="309"/>
      <c r="R209" s="309"/>
      <c r="S209" s="309"/>
      <c r="T209" s="309"/>
      <c r="U209" s="309"/>
      <c r="V209" s="309"/>
      <c r="W209" s="309"/>
      <c r="X209" s="309"/>
      <c r="Y209" s="309"/>
      <c r="Z209" s="309"/>
      <c r="AA209" s="309"/>
      <c r="AB209" s="309"/>
      <c r="AC209" s="309"/>
      <c r="AD209" s="309"/>
      <c r="AE209" s="309"/>
      <c r="AF209" s="309"/>
      <c r="AG209" s="309"/>
      <c r="AH209" s="309"/>
      <c r="AI209" s="646" t="str">
        <f t="shared" si="11"/>
        <v/>
      </c>
      <c r="AJ209" s="647"/>
      <c r="AK209" s="366"/>
    </row>
    <row r="210" spans="2:37" ht="15.75" x14ac:dyDescent="0.25">
      <c r="B210" s="20"/>
      <c r="C210" s="346">
        <v>17</v>
      </c>
      <c r="D210" s="309"/>
      <c r="E210" s="309"/>
      <c r="F210" s="309"/>
      <c r="G210" s="309"/>
      <c r="H210" s="309"/>
      <c r="I210" s="309"/>
      <c r="J210" s="309"/>
      <c r="K210" s="309"/>
      <c r="L210" s="309"/>
      <c r="M210" s="309"/>
      <c r="N210" s="309"/>
      <c r="O210" s="309"/>
      <c r="P210" s="309"/>
      <c r="Q210" s="309"/>
      <c r="R210" s="309"/>
      <c r="S210" s="309"/>
      <c r="T210" s="309"/>
      <c r="U210" s="309"/>
      <c r="V210" s="309"/>
      <c r="W210" s="309"/>
      <c r="X210" s="309"/>
      <c r="Y210" s="309"/>
      <c r="Z210" s="309"/>
      <c r="AA210" s="309"/>
      <c r="AB210" s="309"/>
      <c r="AC210" s="309"/>
      <c r="AD210" s="309"/>
      <c r="AE210" s="309"/>
      <c r="AF210" s="309"/>
      <c r="AG210" s="309"/>
      <c r="AH210" s="309"/>
      <c r="AI210" s="646" t="str">
        <f t="shared" si="11"/>
        <v/>
      </c>
      <c r="AJ210" s="647"/>
      <c r="AK210" s="366"/>
    </row>
    <row r="211" spans="2:37" ht="15.75" x14ac:dyDescent="0.25">
      <c r="B211" s="20"/>
      <c r="C211" s="346">
        <v>18</v>
      </c>
      <c r="D211" s="309"/>
      <c r="E211" s="309"/>
      <c r="F211" s="309"/>
      <c r="G211" s="309"/>
      <c r="H211" s="309"/>
      <c r="I211" s="309"/>
      <c r="J211" s="309"/>
      <c r="K211" s="309"/>
      <c r="L211" s="309"/>
      <c r="M211" s="309"/>
      <c r="N211" s="309"/>
      <c r="O211" s="309"/>
      <c r="P211" s="309"/>
      <c r="Q211" s="309"/>
      <c r="R211" s="309"/>
      <c r="S211" s="309"/>
      <c r="T211" s="309"/>
      <c r="U211" s="309"/>
      <c r="V211" s="309"/>
      <c r="W211" s="309"/>
      <c r="X211" s="309"/>
      <c r="Y211" s="309"/>
      <c r="Z211" s="309"/>
      <c r="AA211" s="309"/>
      <c r="AB211" s="309"/>
      <c r="AC211" s="309"/>
      <c r="AD211" s="309"/>
      <c r="AE211" s="309"/>
      <c r="AF211" s="309"/>
      <c r="AG211" s="309"/>
      <c r="AH211" s="309"/>
      <c r="AI211" s="646" t="str">
        <f t="shared" si="11"/>
        <v/>
      </c>
      <c r="AJ211" s="647"/>
      <c r="AK211" s="366"/>
    </row>
    <row r="212" spans="2:37" ht="15.75" x14ac:dyDescent="0.25">
      <c r="B212" s="20"/>
      <c r="C212" s="346">
        <v>19</v>
      </c>
      <c r="D212" s="309"/>
      <c r="E212" s="309"/>
      <c r="F212" s="309"/>
      <c r="G212" s="309"/>
      <c r="H212" s="309"/>
      <c r="I212" s="309"/>
      <c r="J212" s="309"/>
      <c r="K212" s="309"/>
      <c r="L212" s="309"/>
      <c r="M212" s="309"/>
      <c r="N212" s="309"/>
      <c r="O212" s="309"/>
      <c r="P212" s="309"/>
      <c r="Q212" s="309"/>
      <c r="R212" s="309"/>
      <c r="S212" s="309"/>
      <c r="T212" s="309"/>
      <c r="U212" s="309"/>
      <c r="V212" s="309"/>
      <c r="W212" s="309"/>
      <c r="X212" s="309"/>
      <c r="Y212" s="309"/>
      <c r="Z212" s="309"/>
      <c r="AA212" s="309"/>
      <c r="AB212" s="309"/>
      <c r="AC212" s="309"/>
      <c r="AD212" s="309"/>
      <c r="AE212" s="309"/>
      <c r="AF212" s="309"/>
      <c r="AG212" s="309"/>
      <c r="AH212" s="309"/>
      <c r="AI212" s="646" t="str">
        <f t="shared" si="11"/>
        <v/>
      </c>
      <c r="AJ212" s="647"/>
      <c r="AK212" s="366"/>
    </row>
    <row r="213" spans="2:37" ht="15.75" x14ac:dyDescent="0.25">
      <c r="B213" s="20"/>
      <c r="C213" s="346">
        <v>20</v>
      </c>
      <c r="D213" s="309"/>
      <c r="E213" s="309"/>
      <c r="F213" s="309"/>
      <c r="G213" s="309"/>
      <c r="H213" s="309"/>
      <c r="I213" s="309"/>
      <c r="J213" s="309"/>
      <c r="K213" s="309"/>
      <c r="L213" s="309"/>
      <c r="M213" s="309"/>
      <c r="N213" s="309"/>
      <c r="O213" s="309"/>
      <c r="P213" s="309"/>
      <c r="Q213" s="309"/>
      <c r="R213" s="309"/>
      <c r="S213" s="309"/>
      <c r="T213" s="309"/>
      <c r="U213" s="309"/>
      <c r="V213" s="309"/>
      <c r="W213" s="309"/>
      <c r="X213" s="309"/>
      <c r="Y213" s="309"/>
      <c r="Z213" s="309"/>
      <c r="AA213" s="309"/>
      <c r="AB213" s="309"/>
      <c r="AC213" s="309"/>
      <c r="AD213" s="309"/>
      <c r="AE213" s="309"/>
      <c r="AF213" s="309"/>
      <c r="AG213" s="309"/>
      <c r="AH213" s="309"/>
      <c r="AI213" s="646" t="str">
        <f t="shared" si="11"/>
        <v/>
      </c>
      <c r="AJ213" s="647"/>
      <c r="AK213" s="366"/>
    </row>
    <row r="214" spans="2:37" ht="15.75" x14ac:dyDescent="0.25">
      <c r="B214" s="20"/>
      <c r="C214" s="346">
        <v>21</v>
      </c>
      <c r="D214" s="309"/>
      <c r="E214" s="309"/>
      <c r="F214" s="309"/>
      <c r="G214" s="309"/>
      <c r="H214" s="309"/>
      <c r="I214" s="309"/>
      <c r="J214" s="309"/>
      <c r="K214" s="309"/>
      <c r="L214" s="309"/>
      <c r="M214" s="309"/>
      <c r="N214" s="309"/>
      <c r="O214" s="309"/>
      <c r="P214" s="309"/>
      <c r="Q214" s="309"/>
      <c r="R214" s="309"/>
      <c r="S214" s="309"/>
      <c r="T214" s="309"/>
      <c r="U214" s="309"/>
      <c r="V214" s="309"/>
      <c r="W214" s="309"/>
      <c r="X214" s="309"/>
      <c r="Y214" s="309"/>
      <c r="Z214" s="309"/>
      <c r="AA214" s="309"/>
      <c r="AB214" s="309"/>
      <c r="AC214" s="309"/>
      <c r="AD214" s="309"/>
      <c r="AE214" s="309"/>
      <c r="AF214" s="309"/>
      <c r="AG214" s="309"/>
      <c r="AH214" s="309"/>
      <c r="AI214" s="646" t="str">
        <f t="shared" si="11"/>
        <v/>
      </c>
      <c r="AJ214" s="647"/>
      <c r="AK214" s="366"/>
    </row>
    <row r="215" spans="2:37" ht="15.75" x14ac:dyDescent="0.25">
      <c r="B215" s="20"/>
      <c r="C215" s="346">
        <v>22</v>
      </c>
      <c r="D215" s="309"/>
      <c r="E215" s="309"/>
      <c r="F215" s="309"/>
      <c r="G215" s="309"/>
      <c r="H215" s="309"/>
      <c r="I215" s="309"/>
      <c r="J215" s="309"/>
      <c r="K215" s="309"/>
      <c r="L215" s="309"/>
      <c r="M215" s="309"/>
      <c r="N215" s="309"/>
      <c r="O215" s="309"/>
      <c r="P215" s="309"/>
      <c r="Q215" s="309"/>
      <c r="R215" s="309"/>
      <c r="S215" s="309"/>
      <c r="T215" s="309"/>
      <c r="U215" s="309"/>
      <c r="V215" s="309"/>
      <c r="W215" s="309"/>
      <c r="X215" s="309"/>
      <c r="Y215" s="309"/>
      <c r="Z215" s="309"/>
      <c r="AA215" s="309"/>
      <c r="AB215" s="309"/>
      <c r="AC215" s="309"/>
      <c r="AD215" s="309"/>
      <c r="AE215" s="309"/>
      <c r="AF215" s="309"/>
      <c r="AG215" s="309"/>
      <c r="AH215" s="309"/>
      <c r="AI215" s="646" t="str">
        <f>IFERROR(AVERAGE(D215:AH215),"")</f>
        <v/>
      </c>
      <c r="AJ215" s="647"/>
      <c r="AK215" s="366"/>
    </row>
    <row r="216" spans="2:37" ht="15.75" x14ac:dyDescent="0.25">
      <c r="B216" s="20"/>
      <c r="C216" s="346">
        <v>23</v>
      </c>
      <c r="D216" s="309"/>
      <c r="E216" s="309"/>
      <c r="F216" s="309"/>
      <c r="G216" s="309"/>
      <c r="H216" s="309"/>
      <c r="I216" s="309"/>
      <c r="J216" s="309"/>
      <c r="K216" s="309"/>
      <c r="L216" s="309"/>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09"/>
      <c r="AI216" s="646" t="str">
        <f t="shared" si="11"/>
        <v/>
      </c>
      <c r="AJ216" s="647"/>
      <c r="AK216" s="366"/>
    </row>
    <row r="217" spans="2:37" ht="15.75" x14ac:dyDescent="0.25">
      <c r="B217" s="20"/>
      <c r="C217" s="347">
        <v>24</v>
      </c>
      <c r="D217" s="310"/>
      <c r="E217" s="310"/>
      <c r="F217" s="310"/>
      <c r="G217" s="310"/>
      <c r="H217" s="310"/>
      <c r="I217" s="310"/>
      <c r="J217" s="310"/>
      <c r="K217" s="310"/>
      <c r="L217" s="310"/>
      <c r="M217" s="310"/>
      <c r="N217" s="310"/>
      <c r="O217" s="310"/>
      <c r="P217" s="310"/>
      <c r="Q217" s="310"/>
      <c r="R217" s="310"/>
      <c r="S217" s="310"/>
      <c r="T217" s="310"/>
      <c r="U217" s="310"/>
      <c r="V217" s="310"/>
      <c r="W217" s="310"/>
      <c r="X217" s="310"/>
      <c r="Y217" s="310"/>
      <c r="Z217" s="310"/>
      <c r="AA217" s="310"/>
      <c r="AB217" s="310"/>
      <c r="AC217" s="310"/>
      <c r="AD217" s="310"/>
      <c r="AE217" s="310"/>
      <c r="AF217" s="310"/>
      <c r="AG217" s="310"/>
      <c r="AH217" s="310"/>
      <c r="AI217" s="648" t="str">
        <f t="shared" si="11"/>
        <v/>
      </c>
      <c r="AJ217" s="649"/>
      <c r="AK217" s="366"/>
    </row>
    <row r="218" spans="2:37" ht="15.75" x14ac:dyDescent="0.25">
      <c r="B218" s="20"/>
      <c r="C218" s="236"/>
      <c r="D218" s="15"/>
      <c r="E218" s="15"/>
      <c r="F218" s="15"/>
      <c r="G218" s="15"/>
      <c r="H218" s="15"/>
      <c r="I218" s="15"/>
      <c r="J218" s="15"/>
      <c r="K218" s="15"/>
      <c r="L218" s="15"/>
      <c r="M218" s="15"/>
      <c r="N218" s="15"/>
      <c r="O218" s="15"/>
      <c r="P218" s="15"/>
      <c r="Q218" s="15"/>
      <c r="R218" s="15"/>
      <c r="S218" s="15"/>
      <c r="T218" s="17"/>
      <c r="U218" s="17"/>
      <c r="V218" s="17"/>
      <c r="W218" s="17"/>
      <c r="X218" s="17"/>
      <c r="Y218" s="17"/>
      <c r="Z218" s="17"/>
      <c r="AA218" s="17"/>
      <c r="AB218" s="17"/>
      <c r="AC218" s="17"/>
      <c r="AD218" s="17"/>
      <c r="AE218" s="17"/>
      <c r="AF218" s="17"/>
      <c r="AG218" s="17"/>
      <c r="AH218" s="17"/>
      <c r="AI218" s="17"/>
      <c r="AJ218" s="21"/>
      <c r="AK218" s="366"/>
    </row>
    <row r="219" spans="2:37" ht="16.5" thickBot="1" x14ac:dyDescent="0.3">
      <c r="B219" s="60"/>
      <c r="C219" s="220"/>
      <c r="D219" s="63"/>
      <c r="E219" s="63"/>
      <c r="F219" s="63"/>
      <c r="G219" s="63"/>
      <c r="H219" s="63"/>
      <c r="I219" s="63"/>
      <c r="J219" s="63"/>
      <c r="K219" s="63"/>
      <c r="L219" s="63"/>
      <c r="M219" s="63"/>
      <c r="N219" s="63"/>
      <c r="O219" s="63"/>
      <c r="P219" s="63"/>
      <c r="Q219" s="63"/>
      <c r="R219" s="63"/>
      <c r="S219" s="63"/>
      <c r="T219" s="63"/>
      <c r="U219" s="63"/>
      <c r="V219" s="63"/>
      <c r="W219" s="63"/>
      <c r="X219" s="63"/>
      <c r="Y219" s="63"/>
      <c r="Z219" s="63"/>
      <c r="AA219" s="63"/>
      <c r="AB219" s="63"/>
      <c r="AC219" s="63"/>
      <c r="AD219" s="63"/>
      <c r="AE219" s="63"/>
      <c r="AF219" s="63"/>
      <c r="AG219" s="63"/>
      <c r="AH219" s="63"/>
      <c r="AI219" s="63"/>
      <c r="AJ219" s="64"/>
      <c r="AK219" s="366"/>
    </row>
    <row r="220" spans="2:37" ht="15.75" x14ac:dyDescent="0.25">
      <c r="B220" s="40" t="str">
        <f>"Version " &amp; Version</f>
        <v>Version FINAL 03/31/2017</v>
      </c>
      <c r="C220" s="407"/>
      <c r="D220" s="407"/>
      <c r="E220" s="407"/>
      <c r="F220" s="407"/>
      <c r="G220" s="407"/>
      <c r="H220" s="407"/>
      <c r="I220" s="407"/>
      <c r="J220" s="407"/>
      <c r="K220" s="407"/>
      <c r="L220" s="407"/>
      <c r="M220" s="407"/>
      <c r="N220" s="407"/>
      <c r="O220" s="407"/>
      <c r="P220" s="407"/>
      <c r="Q220" s="407"/>
      <c r="R220" s="407"/>
      <c r="S220" s="407"/>
      <c r="T220" s="407"/>
      <c r="U220" s="407"/>
      <c r="V220" s="407"/>
      <c r="W220" s="407"/>
      <c r="X220" s="407"/>
      <c r="Y220" s="407"/>
      <c r="Z220" s="407"/>
      <c r="AA220" s="407"/>
      <c r="AB220" s="407"/>
      <c r="AC220" s="407"/>
      <c r="AD220" s="407"/>
      <c r="AE220" s="407"/>
      <c r="AF220" s="407"/>
      <c r="AG220" s="407"/>
      <c r="AH220" s="407"/>
      <c r="AI220" s="362"/>
      <c r="AJ220" s="363"/>
      <c r="AK220" s="366"/>
    </row>
    <row r="221" spans="2:37" ht="15.75" x14ac:dyDescent="0.25">
      <c r="B221" s="20"/>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c r="AC221" s="15"/>
      <c r="AD221" s="15"/>
      <c r="AE221" s="15"/>
      <c r="AF221" s="15"/>
      <c r="AG221" s="15"/>
      <c r="AH221" s="15"/>
      <c r="AI221" s="17"/>
      <c r="AJ221" s="21"/>
      <c r="AK221" s="366"/>
    </row>
    <row r="222" spans="2:37" ht="15.75" x14ac:dyDescent="0.25">
      <c r="B222" s="487" t="s">
        <v>293</v>
      </c>
      <c r="C222" s="488"/>
      <c r="D222" s="488"/>
      <c r="E222" s="488"/>
      <c r="F222" s="488"/>
      <c r="G222" s="488"/>
      <c r="H222" s="488"/>
      <c r="I222" s="488"/>
      <c r="J222" s="488"/>
      <c r="K222" s="488"/>
      <c r="L222" s="488"/>
      <c r="M222" s="488"/>
      <c r="N222" s="488"/>
      <c r="O222" s="488"/>
      <c r="P222" s="488"/>
      <c r="Q222" s="488"/>
      <c r="R222" s="488"/>
      <c r="S222" s="15"/>
      <c r="T222" s="15"/>
      <c r="U222" s="15"/>
      <c r="V222" s="15"/>
      <c r="W222" s="15"/>
      <c r="X222" s="15"/>
      <c r="Y222" s="15"/>
      <c r="Z222" s="15"/>
      <c r="AA222" s="15"/>
      <c r="AB222" s="15"/>
      <c r="AC222" s="15"/>
      <c r="AD222" s="15"/>
      <c r="AE222" s="15"/>
      <c r="AF222" s="15"/>
      <c r="AG222" s="15"/>
      <c r="AH222" s="15"/>
      <c r="AI222" s="17"/>
      <c r="AJ222" s="21"/>
      <c r="AK222" s="483"/>
    </row>
    <row r="223" spans="2:37" ht="15.75" x14ac:dyDescent="0.25">
      <c r="B223" s="622" t="s">
        <v>281</v>
      </c>
      <c r="C223" s="545"/>
      <c r="D223" s="545"/>
      <c r="E223" s="545"/>
      <c r="F223" s="545"/>
      <c r="G223" s="545"/>
      <c r="H223" s="545"/>
      <c r="I223" s="545"/>
      <c r="J223" s="545"/>
      <c r="K223" s="545"/>
      <c r="L223" s="545"/>
      <c r="M223" s="545"/>
      <c r="N223" s="545"/>
      <c r="O223" s="545"/>
      <c r="P223" s="545"/>
      <c r="Q223" s="545"/>
      <c r="R223" s="545"/>
      <c r="S223" s="15"/>
      <c r="T223" s="15"/>
      <c r="U223" s="15"/>
      <c r="V223" s="15"/>
      <c r="W223" s="15"/>
      <c r="X223" s="15"/>
      <c r="Y223" s="15"/>
      <c r="Z223" s="15"/>
      <c r="AA223" s="15"/>
      <c r="AB223" s="15"/>
      <c r="AC223" s="15"/>
      <c r="AD223" s="15"/>
      <c r="AE223" s="15"/>
      <c r="AF223" s="15"/>
      <c r="AG223" s="15"/>
      <c r="AH223" s="15"/>
      <c r="AI223" s="17"/>
      <c r="AJ223" s="21"/>
      <c r="AK223" s="483"/>
    </row>
    <row r="224" spans="2:37" ht="15.75" x14ac:dyDescent="0.25">
      <c r="B224" s="414"/>
      <c r="C224" s="545">
        <v>2022</v>
      </c>
      <c r="D224" s="545"/>
      <c r="E224" s="545"/>
      <c r="F224" s="545"/>
      <c r="G224" s="545"/>
      <c r="H224" s="545"/>
      <c r="I224" s="545"/>
      <c r="J224" s="545"/>
      <c r="K224" s="545"/>
      <c r="L224" s="545"/>
      <c r="M224" s="545"/>
      <c r="N224" s="545"/>
      <c r="O224" s="545"/>
      <c r="P224" s="545"/>
      <c r="Q224" s="545"/>
      <c r="R224" s="331"/>
      <c r="S224" s="15"/>
      <c r="T224" s="15"/>
      <c r="U224" s="15"/>
      <c r="V224" s="15"/>
      <c r="W224" s="15"/>
      <c r="X224" s="15"/>
      <c r="Y224" s="15"/>
      <c r="Z224" s="15"/>
      <c r="AA224" s="15"/>
      <c r="AB224" s="15"/>
      <c r="AC224" s="15"/>
      <c r="AD224" s="15"/>
      <c r="AE224" s="15"/>
      <c r="AF224" s="15"/>
      <c r="AG224" s="15"/>
      <c r="AH224" s="15"/>
      <c r="AI224" s="17"/>
      <c r="AJ224" s="21"/>
      <c r="AK224" s="483"/>
    </row>
    <row r="225" spans="2:37" ht="15.75" x14ac:dyDescent="0.25">
      <c r="B225" s="20"/>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c r="AC225" s="15"/>
      <c r="AD225" s="15"/>
      <c r="AE225" s="15"/>
      <c r="AF225" s="15"/>
      <c r="AG225" s="15"/>
      <c r="AH225" s="15"/>
      <c r="AI225" s="17"/>
      <c r="AJ225" s="21"/>
      <c r="AK225" s="483"/>
    </row>
    <row r="226" spans="2:37" ht="15.75" x14ac:dyDescent="0.25">
      <c r="B226" s="20" t="s">
        <v>286</v>
      </c>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7"/>
      <c r="AJ226" s="21"/>
      <c r="AK226" s="366"/>
    </row>
    <row r="227" spans="2:37" ht="15.75" x14ac:dyDescent="0.25">
      <c r="B227" s="20"/>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c r="AC227" s="15"/>
      <c r="AD227" s="15"/>
      <c r="AE227" s="15"/>
      <c r="AF227" s="15"/>
      <c r="AG227" s="15"/>
      <c r="AH227" s="15"/>
      <c r="AI227" s="17"/>
      <c r="AJ227" s="21"/>
      <c r="AK227" s="366"/>
    </row>
    <row r="228" spans="2:37" ht="15.75" x14ac:dyDescent="0.25">
      <c r="B228" s="20"/>
      <c r="C228" s="432" t="s">
        <v>128</v>
      </c>
      <c r="D228" s="218">
        <v>1</v>
      </c>
      <c r="E228" s="218">
        <v>2</v>
      </c>
      <c r="F228" s="218">
        <v>3</v>
      </c>
      <c r="G228" s="218">
        <v>4</v>
      </c>
      <c r="H228" s="218">
        <v>5</v>
      </c>
      <c r="I228" s="218">
        <v>6</v>
      </c>
      <c r="J228" s="218">
        <v>7</v>
      </c>
      <c r="K228" s="218">
        <v>8</v>
      </c>
      <c r="L228" s="218">
        <v>9</v>
      </c>
      <c r="M228" s="218">
        <v>10</v>
      </c>
      <c r="N228" s="218">
        <v>11</v>
      </c>
      <c r="O228" s="218">
        <v>12</v>
      </c>
      <c r="P228" s="218">
        <v>13</v>
      </c>
      <c r="Q228" s="218">
        <v>14</v>
      </c>
      <c r="R228" s="218">
        <v>15</v>
      </c>
      <c r="S228" s="218">
        <v>16</v>
      </c>
      <c r="T228" s="218">
        <v>17</v>
      </c>
      <c r="U228" s="218">
        <v>18</v>
      </c>
      <c r="V228" s="218">
        <v>19</v>
      </c>
      <c r="W228" s="218">
        <v>20</v>
      </c>
      <c r="X228" s="218">
        <v>21</v>
      </c>
      <c r="Y228" s="218">
        <v>22</v>
      </c>
      <c r="Z228" s="218">
        <v>23</v>
      </c>
      <c r="AA228" s="218">
        <v>24</v>
      </c>
      <c r="AB228" s="218">
        <v>25</v>
      </c>
      <c r="AC228" s="218">
        <v>26</v>
      </c>
      <c r="AD228" s="218">
        <v>27</v>
      </c>
      <c r="AE228" s="218">
        <v>28</v>
      </c>
      <c r="AF228" s="218">
        <v>29</v>
      </c>
      <c r="AG228" s="218">
        <v>30</v>
      </c>
      <c r="AH228" s="15"/>
      <c r="AI228" s="644" t="s">
        <v>304</v>
      </c>
      <c r="AJ228" s="645"/>
      <c r="AK228" s="366"/>
    </row>
    <row r="229" spans="2:37" ht="15.75" x14ac:dyDescent="0.25">
      <c r="B229" s="20"/>
      <c r="C229" s="432"/>
      <c r="D229" s="218" t="s">
        <v>274</v>
      </c>
      <c r="E229" s="218" t="s">
        <v>275</v>
      </c>
      <c r="F229" s="218" t="s">
        <v>276</v>
      </c>
      <c r="G229" s="218" t="s">
        <v>277</v>
      </c>
      <c r="H229" s="218" t="s">
        <v>278</v>
      </c>
      <c r="I229" s="218" t="s">
        <v>272</v>
      </c>
      <c r="J229" s="218" t="s">
        <v>273</v>
      </c>
      <c r="K229" s="218" t="str">
        <f>D229</f>
        <v>Wed</v>
      </c>
      <c r="L229" s="218" t="str">
        <f t="shared" ref="L229:AG229" si="12">E229</f>
        <v>Thurs</v>
      </c>
      <c r="M229" s="218" t="str">
        <f t="shared" si="12"/>
        <v>Fri</v>
      </c>
      <c r="N229" s="218" t="str">
        <f t="shared" si="12"/>
        <v>Sat</v>
      </c>
      <c r="O229" s="218" t="str">
        <f t="shared" si="12"/>
        <v>Sun</v>
      </c>
      <c r="P229" s="218" t="str">
        <f t="shared" si="12"/>
        <v>Mon</v>
      </c>
      <c r="Q229" s="218" t="str">
        <f t="shared" si="12"/>
        <v>Tue</v>
      </c>
      <c r="R229" s="218" t="str">
        <f t="shared" si="12"/>
        <v>Wed</v>
      </c>
      <c r="S229" s="218" t="str">
        <f t="shared" si="12"/>
        <v>Thurs</v>
      </c>
      <c r="T229" s="218" t="str">
        <f t="shared" si="12"/>
        <v>Fri</v>
      </c>
      <c r="U229" s="218" t="str">
        <f t="shared" si="12"/>
        <v>Sat</v>
      </c>
      <c r="V229" s="218" t="str">
        <f t="shared" si="12"/>
        <v>Sun</v>
      </c>
      <c r="W229" s="218" t="str">
        <f t="shared" si="12"/>
        <v>Mon</v>
      </c>
      <c r="X229" s="218" t="str">
        <f t="shared" si="12"/>
        <v>Tue</v>
      </c>
      <c r="Y229" s="218" t="str">
        <f t="shared" si="12"/>
        <v>Wed</v>
      </c>
      <c r="Z229" s="218" t="str">
        <f t="shared" si="12"/>
        <v>Thurs</v>
      </c>
      <c r="AA229" s="218" t="str">
        <f t="shared" si="12"/>
        <v>Fri</v>
      </c>
      <c r="AB229" s="218" t="str">
        <f t="shared" si="12"/>
        <v>Sat</v>
      </c>
      <c r="AC229" s="218" t="str">
        <f t="shared" si="12"/>
        <v>Sun</v>
      </c>
      <c r="AD229" s="218" t="str">
        <f t="shared" si="12"/>
        <v>Mon</v>
      </c>
      <c r="AE229" s="218" t="str">
        <f t="shared" si="12"/>
        <v>Tue</v>
      </c>
      <c r="AF229" s="218" t="str">
        <f t="shared" si="12"/>
        <v>Wed</v>
      </c>
      <c r="AG229" s="218" t="str">
        <f t="shared" si="12"/>
        <v>Thurs</v>
      </c>
      <c r="AH229" s="15"/>
      <c r="AI229" s="644" t="s">
        <v>305</v>
      </c>
      <c r="AJ229" s="645"/>
      <c r="AK229" s="366"/>
    </row>
    <row r="230" spans="2:37" ht="15.75" x14ac:dyDescent="0.25">
      <c r="B230" s="20"/>
      <c r="C230" s="214">
        <v>1</v>
      </c>
      <c r="D230" s="481"/>
      <c r="E230" s="481"/>
      <c r="F230" s="481"/>
      <c r="G230" s="481"/>
      <c r="H230" s="481"/>
      <c r="I230" s="481"/>
      <c r="J230" s="481"/>
      <c r="K230" s="481"/>
      <c r="L230" s="481"/>
      <c r="M230" s="481"/>
      <c r="N230" s="481"/>
      <c r="O230" s="481"/>
      <c r="P230" s="481"/>
      <c r="Q230" s="481"/>
      <c r="R230" s="481"/>
      <c r="S230" s="481"/>
      <c r="T230" s="481"/>
      <c r="U230" s="481"/>
      <c r="V230" s="481"/>
      <c r="W230" s="481"/>
      <c r="X230" s="481"/>
      <c r="Y230" s="481"/>
      <c r="Z230" s="481"/>
      <c r="AA230" s="481"/>
      <c r="AB230" s="481"/>
      <c r="AC230" s="481"/>
      <c r="AD230" s="481"/>
      <c r="AE230" s="481"/>
      <c r="AF230" s="481"/>
      <c r="AG230" s="481"/>
      <c r="AH230" s="15"/>
      <c r="AI230" s="650" t="str">
        <f>IFERROR(AVERAGE(D230:AG230),"")</f>
        <v/>
      </c>
      <c r="AJ230" s="651"/>
      <c r="AK230" s="366"/>
    </row>
    <row r="231" spans="2:37" ht="15.75" x14ac:dyDescent="0.25">
      <c r="B231" s="20"/>
      <c r="C231" s="214">
        <v>2</v>
      </c>
      <c r="D231" s="309"/>
      <c r="E231" s="309"/>
      <c r="F231" s="309"/>
      <c r="G231" s="309"/>
      <c r="H231" s="309"/>
      <c r="I231" s="309"/>
      <c r="J231" s="309"/>
      <c r="K231" s="309"/>
      <c r="L231" s="309"/>
      <c r="M231" s="309"/>
      <c r="N231" s="309"/>
      <c r="O231" s="309"/>
      <c r="P231" s="309"/>
      <c r="Q231" s="309"/>
      <c r="R231" s="309"/>
      <c r="S231" s="309"/>
      <c r="T231" s="309"/>
      <c r="U231" s="309"/>
      <c r="V231" s="309"/>
      <c r="W231" s="309"/>
      <c r="X231" s="309"/>
      <c r="Y231" s="309"/>
      <c r="Z231" s="309"/>
      <c r="AA231" s="309"/>
      <c r="AB231" s="309"/>
      <c r="AC231" s="309"/>
      <c r="AD231" s="309"/>
      <c r="AE231" s="309"/>
      <c r="AF231" s="309"/>
      <c r="AG231" s="309"/>
      <c r="AH231" s="15"/>
      <c r="AI231" s="646" t="str">
        <f>IFERROR(AVERAGE(D231:AG231),"")</f>
        <v/>
      </c>
      <c r="AJ231" s="647"/>
      <c r="AK231" s="366"/>
    </row>
    <row r="232" spans="2:37" ht="15.75" x14ac:dyDescent="0.25">
      <c r="B232" s="20"/>
      <c r="C232" s="214">
        <v>3</v>
      </c>
      <c r="D232" s="309"/>
      <c r="E232" s="309"/>
      <c r="F232" s="309"/>
      <c r="G232" s="309"/>
      <c r="H232" s="309"/>
      <c r="I232" s="309"/>
      <c r="J232" s="309"/>
      <c r="K232" s="309"/>
      <c r="L232" s="309"/>
      <c r="M232" s="309"/>
      <c r="N232" s="309"/>
      <c r="O232" s="309"/>
      <c r="P232" s="309"/>
      <c r="Q232" s="309"/>
      <c r="R232" s="309"/>
      <c r="S232" s="309"/>
      <c r="T232" s="309"/>
      <c r="U232" s="309"/>
      <c r="V232" s="309"/>
      <c r="W232" s="309"/>
      <c r="X232" s="309"/>
      <c r="Y232" s="309"/>
      <c r="Z232" s="309"/>
      <c r="AA232" s="309"/>
      <c r="AB232" s="309"/>
      <c r="AC232" s="309"/>
      <c r="AD232" s="309"/>
      <c r="AE232" s="309"/>
      <c r="AF232" s="309"/>
      <c r="AG232" s="309"/>
      <c r="AH232" s="15"/>
      <c r="AI232" s="646" t="str">
        <f t="shared" ref="AI232:AI253" si="13">IFERROR(AVERAGE(D232:AG232),"")</f>
        <v/>
      </c>
      <c r="AJ232" s="647"/>
      <c r="AK232" s="366"/>
    </row>
    <row r="233" spans="2:37" ht="15.75" x14ac:dyDescent="0.25">
      <c r="B233" s="20"/>
      <c r="C233" s="214">
        <v>4</v>
      </c>
      <c r="D233" s="309"/>
      <c r="E233" s="309"/>
      <c r="F233" s="309"/>
      <c r="G233" s="309"/>
      <c r="H233" s="309"/>
      <c r="I233" s="309"/>
      <c r="J233" s="309"/>
      <c r="K233" s="309"/>
      <c r="L233" s="309"/>
      <c r="M233" s="309"/>
      <c r="N233" s="309"/>
      <c r="O233" s="309"/>
      <c r="P233" s="309"/>
      <c r="Q233" s="309"/>
      <c r="R233" s="309"/>
      <c r="S233" s="309"/>
      <c r="T233" s="309"/>
      <c r="U233" s="309"/>
      <c r="V233" s="309"/>
      <c r="W233" s="309"/>
      <c r="X233" s="309"/>
      <c r="Y233" s="309"/>
      <c r="Z233" s="309"/>
      <c r="AA233" s="309"/>
      <c r="AB233" s="309"/>
      <c r="AC233" s="309"/>
      <c r="AD233" s="309"/>
      <c r="AE233" s="309"/>
      <c r="AF233" s="309"/>
      <c r="AG233" s="309"/>
      <c r="AH233" s="15"/>
      <c r="AI233" s="646" t="str">
        <f t="shared" si="13"/>
        <v/>
      </c>
      <c r="AJ233" s="647"/>
      <c r="AK233" s="366"/>
    </row>
    <row r="234" spans="2:37" ht="15.75" x14ac:dyDescent="0.25">
      <c r="B234" s="20"/>
      <c r="C234" s="214">
        <v>5</v>
      </c>
      <c r="D234" s="309"/>
      <c r="E234" s="309"/>
      <c r="F234" s="309"/>
      <c r="G234" s="309"/>
      <c r="H234" s="309"/>
      <c r="I234" s="309"/>
      <c r="J234" s="309"/>
      <c r="K234" s="309"/>
      <c r="L234" s="309"/>
      <c r="M234" s="309"/>
      <c r="N234" s="309"/>
      <c r="O234" s="309"/>
      <c r="P234" s="309"/>
      <c r="Q234" s="309"/>
      <c r="R234" s="309"/>
      <c r="S234" s="309"/>
      <c r="T234" s="309"/>
      <c r="U234" s="309"/>
      <c r="V234" s="309"/>
      <c r="W234" s="309"/>
      <c r="X234" s="309"/>
      <c r="Y234" s="309"/>
      <c r="Z234" s="309"/>
      <c r="AA234" s="309"/>
      <c r="AB234" s="309"/>
      <c r="AC234" s="309"/>
      <c r="AD234" s="309"/>
      <c r="AE234" s="309"/>
      <c r="AF234" s="309"/>
      <c r="AG234" s="309"/>
      <c r="AH234" s="15"/>
      <c r="AI234" s="646" t="str">
        <f t="shared" si="13"/>
        <v/>
      </c>
      <c r="AJ234" s="647"/>
      <c r="AK234" s="366"/>
    </row>
    <row r="235" spans="2:37" ht="15.75" x14ac:dyDescent="0.25">
      <c r="B235" s="20"/>
      <c r="C235" s="214">
        <v>6</v>
      </c>
      <c r="D235" s="309"/>
      <c r="E235" s="309"/>
      <c r="F235" s="309"/>
      <c r="G235" s="309"/>
      <c r="H235" s="309"/>
      <c r="I235" s="309"/>
      <c r="J235" s="309"/>
      <c r="K235" s="309"/>
      <c r="L235" s="309"/>
      <c r="M235" s="309"/>
      <c r="N235" s="309"/>
      <c r="O235" s="309"/>
      <c r="P235" s="309"/>
      <c r="Q235" s="309"/>
      <c r="R235" s="309"/>
      <c r="S235" s="309"/>
      <c r="T235" s="309"/>
      <c r="U235" s="309"/>
      <c r="V235" s="309"/>
      <c r="W235" s="309"/>
      <c r="X235" s="309"/>
      <c r="Y235" s="309"/>
      <c r="Z235" s="309"/>
      <c r="AA235" s="309"/>
      <c r="AB235" s="309"/>
      <c r="AC235" s="309"/>
      <c r="AD235" s="309"/>
      <c r="AE235" s="309"/>
      <c r="AF235" s="309"/>
      <c r="AG235" s="309"/>
      <c r="AH235" s="15"/>
      <c r="AI235" s="646" t="str">
        <f t="shared" si="13"/>
        <v/>
      </c>
      <c r="AJ235" s="647"/>
      <c r="AK235" s="366"/>
    </row>
    <row r="236" spans="2:37" ht="15.75" x14ac:dyDescent="0.25">
      <c r="B236" s="20"/>
      <c r="C236" s="214">
        <v>7</v>
      </c>
      <c r="D236" s="309"/>
      <c r="E236" s="309"/>
      <c r="F236" s="309"/>
      <c r="G236" s="309"/>
      <c r="H236" s="309"/>
      <c r="I236" s="309"/>
      <c r="J236" s="309"/>
      <c r="K236" s="309"/>
      <c r="L236" s="309"/>
      <c r="M236" s="309"/>
      <c r="N236" s="309"/>
      <c r="O236" s="309"/>
      <c r="P236" s="309"/>
      <c r="Q236" s="309"/>
      <c r="R236" s="309"/>
      <c r="S236" s="309"/>
      <c r="T236" s="309"/>
      <c r="U236" s="309"/>
      <c r="V236" s="309"/>
      <c r="W236" s="309"/>
      <c r="X236" s="309"/>
      <c r="Y236" s="309"/>
      <c r="Z236" s="309"/>
      <c r="AA236" s="309"/>
      <c r="AB236" s="309"/>
      <c r="AC236" s="309"/>
      <c r="AD236" s="309"/>
      <c r="AE236" s="309"/>
      <c r="AF236" s="309"/>
      <c r="AG236" s="309"/>
      <c r="AH236" s="15"/>
      <c r="AI236" s="646" t="str">
        <f t="shared" si="13"/>
        <v/>
      </c>
      <c r="AJ236" s="647"/>
      <c r="AK236" s="366"/>
    </row>
    <row r="237" spans="2:37" ht="15.75" x14ac:dyDescent="0.25">
      <c r="B237" s="20"/>
      <c r="C237" s="214">
        <v>8</v>
      </c>
      <c r="D237" s="309"/>
      <c r="E237" s="309"/>
      <c r="F237" s="309"/>
      <c r="G237" s="309"/>
      <c r="H237" s="309"/>
      <c r="I237" s="309"/>
      <c r="J237" s="309"/>
      <c r="K237" s="309"/>
      <c r="L237" s="309"/>
      <c r="M237" s="309"/>
      <c r="N237" s="309"/>
      <c r="O237" s="309"/>
      <c r="P237" s="309"/>
      <c r="Q237" s="309"/>
      <c r="R237" s="309"/>
      <c r="S237" s="309"/>
      <c r="T237" s="309"/>
      <c r="U237" s="309"/>
      <c r="V237" s="309"/>
      <c r="W237" s="309"/>
      <c r="X237" s="309"/>
      <c r="Y237" s="309"/>
      <c r="Z237" s="309"/>
      <c r="AA237" s="309"/>
      <c r="AB237" s="309"/>
      <c r="AC237" s="309"/>
      <c r="AD237" s="309"/>
      <c r="AE237" s="309"/>
      <c r="AF237" s="309"/>
      <c r="AG237" s="309"/>
      <c r="AH237" s="15"/>
      <c r="AI237" s="646" t="str">
        <f t="shared" si="13"/>
        <v/>
      </c>
      <c r="AJ237" s="647"/>
      <c r="AK237" s="366"/>
    </row>
    <row r="238" spans="2:37" ht="15.75" x14ac:dyDescent="0.25">
      <c r="B238" s="20"/>
      <c r="C238" s="214">
        <v>9</v>
      </c>
      <c r="D238" s="309"/>
      <c r="E238" s="309"/>
      <c r="F238" s="309"/>
      <c r="G238" s="309"/>
      <c r="H238" s="309"/>
      <c r="I238" s="309"/>
      <c r="J238" s="309"/>
      <c r="K238" s="309"/>
      <c r="L238" s="309"/>
      <c r="M238" s="309"/>
      <c r="N238" s="309"/>
      <c r="O238" s="309"/>
      <c r="P238" s="309"/>
      <c r="Q238" s="309"/>
      <c r="R238" s="309"/>
      <c r="S238" s="309"/>
      <c r="T238" s="309"/>
      <c r="U238" s="309"/>
      <c r="V238" s="309"/>
      <c r="W238" s="309"/>
      <c r="X238" s="309"/>
      <c r="Y238" s="309"/>
      <c r="Z238" s="309"/>
      <c r="AA238" s="309"/>
      <c r="AB238" s="309"/>
      <c r="AC238" s="309"/>
      <c r="AD238" s="309"/>
      <c r="AE238" s="309"/>
      <c r="AF238" s="309"/>
      <c r="AG238" s="309"/>
      <c r="AH238" s="15"/>
      <c r="AI238" s="646" t="str">
        <f t="shared" si="13"/>
        <v/>
      </c>
      <c r="AJ238" s="647"/>
      <c r="AK238" s="366"/>
    </row>
    <row r="239" spans="2:37" ht="15.75" x14ac:dyDescent="0.25">
      <c r="B239" s="20"/>
      <c r="C239" s="346">
        <v>10</v>
      </c>
      <c r="D239" s="309"/>
      <c r="E239" s="309"/>
      <c r="F239" s="309"/>
      <c r="G239" s="309"/>
      <c r="H239" s="309"/>
      <c r="I239" s="309"/>
      <c r="J239" s="309"/>
      <c r="K239" s="309"/>
      <c r="L239" s="309"/>
      <c r="M239" s="309"/>
      <c r="N239" s="309"/>
      <c r="O239" s="309"/>
      <c r="P239" s="309"/>
      <c r="Q239" s="309"/>
      <c r="R239" s="309"/>
      <c r="S239" s="309"/>
      <c r="T239" s="309"/>
      <c r="U239" s="309"/>
      <c r="V239" s="309"/>
      <c r="W239" s="309"/>
      <c r="X239" s="309"/>
      <c r="Y239" s="309"/>
      <c r="Z239" s="309"/>
      <c r="AA239" s="309"/>
      <c r="AB239" s="309"/>
      <c r="AC239" s="309"/>
      <c r="AD239" s="309"/>
      <c r="AE239" s="309"/>
      <c r="AF239" s="309"/>
      <c r="AG239" s="309"/>
      <c r="AH239" s="15"/>
      <c r="AI239" s="646" t="str">
        <f t="shared" si="13"/>
        <v/>
      </c>
      <c r="AJ239" s="647"/>
      <c r="AK239" s="366"/>
    </row>
    <row r="240" spans="2:37" ht="15.75" x14ac:dyDescent="0.25">
      <c r="B240" s="20"/>
      <c r="C240" s="346">
        <v>11</v>
      </c>
      <c r="D240" s="309"/>
      <c r="E240" s="309"/>
      <c r="F240" s="309"/>
      <c r="G240" s="309"/>
      <c r="H240" s="309"/>
      <c r="I240" s="309"/>
      <c r="J240" s="309"/>
      <c r="K240" s="309"/>
      <c r="L240" s="309"/>
      <c r="M240" s="309"/>
      <c r="N240" s="309"/>
      <c r="O240" s="309"/>
      <c r="P240" s="309"/>
      <c r="Q240" s="309"/>
      <c r="R240" s="309"/>
      <c r="S240" s="309"/>
      <c r="T240" s="309"/>
      <c r="U240" s="309"/>
      <c r="V240" s="309"/>
      <c r="W240" s="309"/>
      <c r="X240" s="309"/>
      <c r="Y240" s="309"/>
      <c r="Z240" s="309"/>
      <c r="AA240" s="309"/>
      <c r="AB240" s="309"/>
      <c r="AC240" s="309"/>
      <c r="AD240" s="309"/>
      <c r="AE240" s="309"/>
      <c r="AF240" s="309"/>
      <c r="AG240" s="309"/>
      <c r="AH240" s="15"/>
      <c r="AI240" s="646" t="str">
        <f t="shared" si="13"/>
        <v/>
      </c>
      <c r="AJ240" s="647"/>
      <c r="AK240" s="366"/>
    </row>
    <row r="241" spans="2:37" ht="15.75" x14ac:dyDescent="0.25">
      <c r="B241" s="20"/>
      <c r="C241" s="346">
        <v>12</v>
      </c>
      <c r="D241" s="309"/>
      <c r="E241" s="309"/>
      <c r="F241" s="309"/>
      <c r="G241" s="309"/>
      <c r="H241" s="309"/>
      <c r="I241" s="309"/>
      <c r="J241" s="309"/>
      <c r="K241" s="309"/>
      <c r="L241" s="309"/>
      <c r="M241" s="309"/>
      <c r="N241" s="309"/>
      <c r="O241" s="309"/>
      <c r="P241" s="309"/>
      <c r="Q241" s="309"/>
      <c r="R241" s="309"/>
      <c r="S241" s="309"/>
      <c r="T241" s="309"/>
      <c r="U241" s="309"/>
      <c r="V241" s="309"/>
      <c r="W241" s="309"/>
      <c r="X241" s="309"/>
      <c r="Y241" s="309"/>
      <c r="Z241" s="309"/>
      <c r="AA241" s="309"/>
      <c r="AB241" s="309"/>
      <c r="AC241" s="309"/>
      <c r="AD241" s="309"/>
      <c r="AE241" s="309"/>
      <c r="AF241" s="309"/>
      <c r="AG241" s="309"/>
      <c r="AH241" s="15"/>
      <c r="AI241" s="646" t="str">
        <f t="shared" si="13"/>
        <v/>
      </c>
      <c r="AJ241" s="647"/>
      <c r="AK241" s="366"/>
    </row>
    <row r="242" spans="2:37" ht="15.75" x14ac:dyDescent="0.25">
      <c r="B242" s="20"/>
      <c r="C242" s="346">
        <v>13</v>
      </c>
      <c r="D242" s="309"/>
      <c r="E242" s="309"/>
      <c r="F242" s="309"/>
      <c r="G242" s="309"/>
      <c r="H242" s="309"/>
      <c r="I242" s="309"/>
      <c r="J242" s="309"/>
      <c r="K242" s="309"/>
      <c r="L242" s="309"/>
      <c r="M242" s="309"/>
      <c r="N242" s="309"/>
      <c r="O242" s="309"/>
      <c r="P242" s="309"/>
      <c r="Q242" s="309"/>
      <c r="R242" s="309"/>
      <c r="S242" s="309"/>
      <c r="T242" s="309"/>
      <c r="U242" s="309"/>
      <c r="V242" s="309"/>
      <c r="W242" s="309"/>
      <c r="X242" s="309"/>
      <c r="Y242" s="309"/>
      <c r="Z242" s="309"/>
      <c r="AA242" s="309"/>
      <c r="AB242" s="309"/>
      <c r="AC242" s="309"/>
      <c r="AD242" s="309"/>
      <c r="AE242" s="309"/>
      <c r="AF242" s="309"/>
      <c r="AG242" s="309"/>
      <c r="AH242" s="15"/>
      <c r="AI242" s="646" t="str">
        <f t="shared" si="13"/>
        <v/>
      </c>
      <c r="AJ242" s="647"/>
      <c r="AK242" s="366"/>
    </row>
    <row r="243" spans="2:37" ht="15.75" x14ac:dyDescent="0.25">
      <c r="B243" s="20"/>
      <c r="C243" s="346">
        <v>14</v>
      </c>
      <c r="D243" s="309"/>
      <c r="E243" s="309"/>
      <c r="F243" s="309"/>
      <c r="G243" s="309"/>
      <c r="H243" s="309"/>
      <c r="I243" s="309"/>
      <c r="J243" s="309"/>
      <c r="K243" s="309"/>
      <c r="L243" s="309"/>
      <c r="M243" s="309"/>
      <c r="N243" s="309"/>
      <c r="O243" s="309"/>
      <c r="P243" s="309"/>
      <c r="Q243" s="309"/>
      <c r="R243" s="309"/>
      <c r="S243" s="309"/>
      <c r="T243" s="309"/>
      <c r="U243" s="309"/>
      <c r="V243" s="309"/>
      <c r="W243" s="309"/>
      <c r="X243" s="309"/>
      <c r="Y243" s="309"/>
      <c r="Z243" s="309"/>
      <c r="AA243" s="309"/>
      <c r="AB243" s="309"/>
      <c r="AC243" s="309"/>
      <c r="AD243" s="309"/>
      <c r="AE243" s="309"/>
      <c r="AF243" s="309"/>
      <c r="AG243" s="309"/>
      <c r="AH243" s="15"/>
      <c r="AI243" s="646" t="str">
        <f t="shared" si="13"/>
        <v/>
      </c>
      <c r="AJ243" s="647"/>
      <c r="AK243" s="366"/>
    </row>
    <row r="244" spans="2:37" ht="15.75" x14ac:dyDescent="0.25">
      <c r="B244" s="20"/>
      <c r="C244" s="346">
        <v>15</v>
      </c>
      <c r="D244" s="309"/>
      <c r="E244" s="309"/>
      <c r="F244" s="309"/>
      <c r="G244" s="309"/>
      <c r="H244" s="309"/>
      <c r="I244" s="309"/>
      <c r="J244" s="309"/>
      <c r="K244" s="309"/>
      <c r="L244" s="309"/>
      <c r="M244" s="309"/>
      <c r="N244" s="309"/>
      <c r="O244" s="309"/>
      <c r="P244" s="309"/>
      <c r="Q244" s="309"/>
      <c r="R244" s="309"/>
      <c r="S244" s="309"/>
      <c r="T244" s="309"/>
      <c r="U244" s="309"/>
      <c r="V244" s="309"/>
      <c r="W244" s="309"/>
      <c r="X244" s="309"/>
      <c r="Y244" s="309"/>
      <c r="Z244" s="309"/>
      <c r="AA244" s="309"/>
      <c r="AB244" s="309"/>
      <c r="AC244" s="309"/>
      <c r="AD244" s="309"/>
      <c r="AE244" s="309"/>
      <c r="AF244" s="309"/>
      <c r="AG244" s="309"/>
      <c r="AH244" s="15"/>
      <c r="AI244" s="646" t="str">
        <f t="shared" si="13"/>
        <v/>
      </c>
      <c r="AJ244" s="647"/>
      <c r="AK244" s="366"/>
    </row>
    <row r="245" spans="2:37" ht="15.75" x14ac:dyDescent="0.25">
      <c r="B245" s="20"/>
      <c r="C245" s="346">
        <v>16</v>
      </c>
      <c r="D245" s="309"/>
      <c r="E245" s="309"/>
      <c r="F245" s="309"/>
      <c r="G245" s="309"/>
      <c r="H245" s="309"/>
      <c r="I245" s="309"/>
      <c r="J245" s="309"/>
      <c r="K245" s="309"/>
      <c r="L245" s="309"/>
      <c r="M245" s="309"/>
      <c r="N245" s="309"/>
      <c r="O245" s="309"/>
      <c r="P245" s="309"/>
      <c r="Q245" s="309"/>
      <c r="R245" s="309"/>
      <c r="S245" s="309"/>
      <c r="T245" s="309"/>
      <c r="U245" s="309"/>
      <c r="V245" s="309"/>
      <c r="W245" s="309"/>
      <c r="X245" s="309"/>
      <c r="Y245" s="309"/>
      <c r="Z245" s="309"/>
      <c r="AA245" s="309"/>
      <c r="AB245" s="309"/>
      <c r="AC245" s="309"/>
      <c r="AD245" s="309"/>
      <c r="AE245" s="309"/>
      <c r="AF245" s="309"/>
      <c r="AG245" s="309"/>
      <c r="AH245" s="15"/>
      <c r="AI245" s="646" t="str">
        <f t="shared" si="13"/>
        <v/>
      </c>
      <c r="AJ245" s="647"/>
      <c r="AK245" s="366"/>
    </row>
    <row r="246" spans="2:37" ht="15.75" x14ac:dyDescent="0.25">
      <c r="B246" s="20"/>
      <c r="C246" s="346">
        <v>17</v>
      </c>
      <c r="D246" s="309"/>
      <c r="E246" s="309"/>
      <c r="F246" s="309"/>
      <c r="G246" s="309"/>
      <c r="H246" s="309"/>
      <c r="I246" s="309"/>
      <c r="J246" s="309"/>
      <c r="K246" s="309"/>
      <c r="L246" s="309"/>
      <c r="M246" s="309"/>
      <c r="N246" s="309"/>
      <c r="O246" s="309"/>
      <c r="P246" s="309"/>
      <c r="Q246" s="309"/>
      <c r="R246" s="309"/>
      <c r="S246" s="309"/>
      <c r="T246" s="309"/>
      <c r="U246" s="309"/>
      <c r="V246" s="309"/>
      <c r="W246" s="309"/>
      <c r="X246" s="309"/>
      <c r="Y246" s="309"/>
      <c r="Z246" s="309"/>
      <c r="AA246" s="309"/>
      <c r="AB246" s="309"/>
      <c r="AC246" s="309"/>
      <c r="AD246" s="309"/>
      <c r="AE246" s="309"/>
      <c r="AF246" s="309"/>
      <c r="AG246" s="309"/>
      <c r="AH246" s="15"/>
      <c r="AI246" s="646" t="str">
        <f t="shared" si="13"/>
        <v/>
      </c>
      <c r="AJ246" s="647"/>
      <c r="AK246" s="366"/>
    </row>
    <row r="247" spans="2:37" ht="15.75" x14ac:dyDescent="0.25">
      <c r="B247" s="20"/>
      <c r="C247" s="346">
        <v>18</v>
      </c>
      <c r="D247" s="309"/>
      <c r="E247" s="309"/>
      <c r="F247" s="309"/>
      <c r="G247" s="309"/>
      <c r="H247" s="309"/>
      <c r="I247" s="309"/>
      <c r="J247" s="309"/>
      <c r="K247" s="309"/>
      <c r="L247" s="309"/>
      <c r="M247" s="309"/>
      <c r="N247" s="309"/>
      <c r="O247" s="309"/>
      <c r="P247" s="309"/>
      <c r="Q247" s="309"/>
      <c r="R247" s="309"/>
      <c r="S247" s="309"/>
      <c r="T247" s="309"/>
      <c r="U247" s="309"/>
      <c r="V247" s="309"/>
      <c r="W247" s="309"/>
      <c r="X247" s="309"/>
      <c r="Y247" s="309"/>
      <c r="Z247" s="309"/>
      <c r="AA247" s="309"/>
      <c r="AB247" s="309"/>
      <c r="AC247" s="309"/>
      <c r="AD247" s="309"/>
      <c r="AE247" s="309"/>
      <c r="AF247" s="309"/>
      <c r="AG247" s="309"/>
      <c r="AH247" s="15"/>
      <c r="AI247" s="646" t="str">
        <f t="shared" si="13"/>
        <v/>
      </c>
      <c r="AJ247" s="647"/>
      <c r="AK247" s="366"/>
    </row>
    <row r="248" spans="2:37" ht="15.75" x14ac:dyDescent="0.25">
      <c r="B248" s="20"/>
      <c r="C248" s="346">
        <v>19</v>
      </c>
      <c r="D248" s="309"/>
      <c r="E248" s="309"/>
      <c r="F248" s="309"/>
      <c r="G248" s="309"/>
      <c r="H248" s="309"/>
      <c r="I248" s="309"/>
      <c r="J248" s="309"/>
      <c r="K248" s="309"/>
      <c r="L248" s="309"/>
      <c r="M248" s="309"/>
      <c r="N248" s="309"/>
      <c r="O248" s="309"/>
      <c r="P248" s="309"/>
      <c r="Q248" s="309"/>
      <c r="R248" s="309"/>
      <c r="S248" s="309"/>
      <c r="T248" s="309"/>
      <c r="U248" s="309"/>
      <c r="V248" s="309"/>
      <c r="W248" s="309"/>
      <c r="X248" s="309"/>
      <c r="Y248" s="309"/>
      <c r="Z248" s="309"/>
      <c r="AA248" s="309"/>
      <c r="AB248" s="309"/>
      <c r="AC248" s="309"/>
      <c r="AD248" s="309"/>
      <c r="AE248" s="309"/>
      <c r="AF248" s="309"/>
      <c r="AG248" s="309"/>
      <c r="AH248" s="15"/>
      <c r="AI248" s="646" t="str">
        <f t="shared" si="13"/>
        <v/>
      </c>
      <c r="AJ248" s="647"/>
      <c r="AK248" s="366"/>
    </row>
    <row r="249" spans="2:37" ht="15.75" x14ac:dyDescent="0.25">
      <c r="B249" s="20"/>
      <c r="C249" s="346">
        <v>20</v>
      </c>
      <c r="D249" s="309"/>
      <c r="E249" s="309"/>
      <c r="F249" s="309"/>
      <c r="G249" s="309"/>
      <c r="H249" s="309"/>
      <c r="I249" s="309"/>
      <c r="J249" s="309"/>
      <c r="K249" s="309"/>
      <c r="L249" s="309"/>
      <c r="M249" s="309"/>
      <c r="N249" s="309"/>
      <c r="O249" s="309"/>
      <c r="P249" s="309"/>
      <c r="Q249" s="309"/>
      <c r="R249" s="309"/>
      <c r="S249" s="309"/>
      <c r="T249" s="309"/>
      <c r="U249" s="309"/>
      <c r="V249" s="309"/>
      <c r="W249" s="309"/>
      <c r="X249" s="309"/>
      <c r="Y249" s="309"/>
      <c r="Z249" s="309"/>
      <c r="AA249" s="309"/>
      <c r="AB249" s="309"/>
      <c r="AC249" s="309"/>
      <c r="AD249" s="309"/>
      <c r="AE249" s="309"/>
      <c r="AF249" s="309"/>
      <c r="AG249" s="309"/>
      <c r="AH249" s="15"/>
      <c r="AI249" s="646" t="str">
        <f t="shared" si="13"/>
        <v/>
      </c>
      <c r="AJ249" s="647"/>
      <c r="AK249" s="366"/>
    </row>
    <row r="250" spans="2:37" ht="15.75" x14ac:dyDescent="0.25">
      <c r="B250" s="20"/>
      <c r="C250" s="346">
        <v>21</v>
      </c>
      <c r="D250" s="309"/>
      <c r="E250" s="309"/>
      <c r="F250" s="309"/>
      <c r="G250" s="309"/>
      <c r="H250" s="309"/>
      <c r="I250" s="309"/>
      <c r="J250" s="309"/>
      <c r="K250" s="309"/>
      <c r="L250" s="309"/>
      <c r="M250" s="309"/>
      <c r="N250" s="309"/>
      <c r="O250" s="309"/>
      <c r="P250" s="309"/>
      <c r="Q250" s="309"/>
      <c r="R250" s="309"/>
      <c r="S250" s="309"/>
      <c r="T250" s="309"/>
      <c r="U250" s="309"/>
      <c r="V250" s="309"/>
      <c r="W250" s="309"/>
      <c r="X250" s="309"/>
      <c r="Y250" s="309"/>
      <c r="Z250" s="309"/>
      <c r="AA250" s="309"/>
      <c r="AB250" s="309"/>
      <c r="AC250" s="309"/>
      <c r="AD250" s="309"/>
      <c r="AE250" s="309"/>
      <c r="AF250" s="309"/>
      <c r="AG250" s="309"/>
      <c r="AH250" s="15"/>
      <c r="AI250" s="646" t="str">
        <f t="shared" si="13"/>
        <v/>
      </c>
      <c r="AJ250" s="647"/>
      <c r="AK250" s="366"/>
    </row>
    <row r="251" spans="2:37" ht="15.75" x14ac:dyDescent="0.25">
      <c r="B251" s="20"/>
      <c r="C251" s="346">
        <v>22</v>
      </c>
      <c r="D251" s="309"/>
      <c r="E251" s="309"/>
      <c r="F251" s="309"/>
      <c r="G251" s="309"/>
      <c r="H251" s="309"/>
      <c r="I251" s="309"/>
      <c r="J251" s="309"/>
      <c r="K251" s="309"/>
      <c r="L251" s="309"/>
      <c r="M251" s="309"/>
      <c r="N251" s="309"/>
      <c r="O251" s="309"/>
      <c r="P251" s="309"/>
      <c r="Q251" s="309"/>
      <c r="R251" s="309"/>
      <c r="S251" s="309"/>
      <c r="T251" s="309"/>
      <c r="U251" s="309"/>
      <c r="V251" s="309"/>
      <c r="W251" s="309"/>
      <c r="X251" s="309"/>
      <c r="Y251" s="309"/>
      <c r="Z251" s="309"/>
      <c r="AA251" s="309"/>
      <c r="AB251" s="309"/>
      <c r="AC251" s="309"/>
      <c r="AD251" s="309"/>
      <c r="AE251" s="309"/>
      <c r="AF251" s="309"/>
      <c r="AG251" s="309"/>
      <c r="AH251" s="15"/>
      <c r="AI251" s="646" t="str">
        <f t="shared" si="13"/>
        <v/>
      </c>
      <c r="AJ251" s="647"/>
      <c r="AK251" s="366"/>
    </row>
    <row r="252" spans="2:37" ht="15.75" x14ac:dyDescent="0.25">
      <c r="B252" s="20"/>
      <c r="C252" s="346">
        <v>23</v>
      </c>
      <c r="D252" s="309"/>
      <c r="E252" s="309"/>
      <c r="F252" s="309"/>
      <c r="G252" s="309"/>
      <c r="H252" s="309"/>
      <c r="I252" s="309"/>
      <c r="J252" s="309"/>
      <c r="K252" s="309"/>
      <c r="L252" s="309"/>
      <c r="M252" s="309"/>
      <c r="N252" s="309"/>
      <c r="O252" s="309"/>
      <c r="P252" s="309"/>
      <c r="Q252" s="309"/>
      <c r="R252" s="309"/>
      <c r="S252" s="309"/>
      <c r="T252" s="309"/>
      <c r="U252" s="309"/>
      <c r="V252" s="309"/>
      <c r="W252" s="309"/>
      <c r="X252" s="309"/>
      <c r="Y252" s="309"/>
      <c r="Z252" s="309"/>
      <c r="AA252" s="309"/>
      <c r="AB252" s="309"/>
      <c r="AC252" s="309"/>
      <c r="AD252" s="309"/>
      <c r="AE252" s="309"/>
      <c r="AF252" s="309"/>
      <c r="AG252" s="309"/>
      <c r="AH252" s="15"/>
      <c r="AI252" s="646" t="str">
        <f t="shared" si="13"/>
        <v/>
      </c>
      <c r="AJ252" s="647"/>
      <c r="AK252" s="366"/>
    </row>
    <row r="253" spans="2:37" ht="15.75" x14ac:dyDescent="0.25">
      <c r="B253" s="20"/>
      <c r="C253" s="347">
        <v>24</v>
      </c>
      <c r="D253" s="310"/>
      <c r="E253" s="310"/>
      <c r="F253" s="310"/>
      <c r="G253" s="310"/>
      <c r="H253" s="310"/>
      <c r="I253" s="310"/>
      <c r="J253" s="310"/>
      <c r="K253" s="310"/>
      <c r="L253" s="310"/>
      <c r="M253" s="310"/>
      <c r="N253" s="310"/>
      <c r="O253" s="310"/>
      <c r="P253" s="310"/>
      <c r="Q253" s="310"/>
      <c r="R253" s="310"/>
      <c r="S253" s="310"/>
      <c r="T253" s="310"/>
      <c r="U253" s="310"/>
      <c r="V253" s="310"/>
      <c r="W253" s="310"/>
      <c r="X253" s="310"/>
      <c r="Y253" s="310"/>
      <c r="Z253" s="310"/>
      <c r="AA253" s="310"/>
      <c r="AB253" s="310"/>
      <c r="AC253" s="310"/>
      <c r="AD253" s="310"/>
      <c r="AE253" s="310"/>
      <c r="AF253" s="310"/>
      <c r="AG253" s="310"/>
      <c r="AH253" s="15"/>
      <c r="AI253" s="648" t="str">
        <f t="shared" si="13"/>
        <v/>
      </c>
      <c r="AJ253" s="649"/>
      <c r="AK253" s="366"/>
    </row>
    <row r="254" spans="2:37" ht="15.75" x14ac:dyDescent="0.25">
      <c r="B254" s="20"/>
      <c r="C254" s="236"/>
      <c r="D254" s="15"/>
      <c r="E254" s="15"/>
      <c r="F254" s="15"/>
      <c r="G254" s="15"/>
      <c r="H254" s="15"/>
      <c r="I254" s="15"/>
      <c r="J254" s="15"/>
      <c r="K254" s="15"/>
      <c r="L254" s="15"/>
      <c r="M254" s="15"/>
      <c r="N254" s="15"/>
      <c r="O254" s="15"/>
      <c r="P254" s="15"/>
      <c r="Q254" s="15"/>
      <c r="R254" s="15"/>
      <c r="S254" s="15"/>
      <c r="T254" s="17"/>
      <c r="U254" s="17"/>
      <c r="V254" s="17"/>
      <c r="W254" s="17"/>
      <c r="X254" s="17"/>
      <c r="Y254" s="17"/>
      <c r="Z254" s="17"/>
      <c r="AA254" s="17"/>
      <c r="AB254" s="17"/>
      <c r="AC254" s="17"/>
      <c r="AD254" s="17"/>
      <c r="AE254" s="17"/>
      <c r="AF254" s="17"/>
      <c r="AG254" s="17"/>
      <c r="AH254" s="15"/>
      <c r="AI254" s="17"/>
      <c r="AJ254" s="21"/>
      <c r="AK254" s="366"/>
    </row>
    <row r="255" spans="2:37" ht="16.5" thickBot="1" x14ac:dyDescent="0.3">
      <c r="B255" s="60"/>
      <c r="C255" s="220"/>
      <c r="D255" s="63"/>
      <c r="E255" s="63"/>
      <c r="F255" s="63"/>
      <c r="G255" s="63"/>
      <c r="H255" s="63"/>
      <c r="I255" s="63"/>
      <c r="J255" s="63"/>
      <c r="K255" s="63"/>
      <c r="L255" s="63"/>
      <c r="M255" s="63"/>
      <c r="N255" s="63"/>
      <c r="O255" s="63"/>
      <c r="P255" s="63"/>
      <c r="Q255" s="63"/>
      <c r="R255" s="63"/>
      <c r="S255" s="63"/>
      <c r="T255" s="63"/>
      <c r="U255" s="63"/>
      <c r="V255" s="63"/>
      <c r="W255" s="63"/>
      <c r="X255" s="63"/>
      <c r="Y255" s="63"/>
      <c r="Z255" s="63"/>
      <c r="AA255" s="63"/>
      <c r="AB255" s="63"/>
      <c r="AC255" s="63"/>
      <c r="AD255" s="63"/>
      <c r="AE255" s="63"/>
      <c r="AF255" s="63"/>
      <c r="AG255" s="63"/>
      <c r="AH255" s="63"/>
      <c r="AI255" s="63"/>
      <c r="AJ255" s="64"/>
      <c r="AK255" s="366"/>
    </row>
    <row r="256" spans="2:37" ht="15.75" x14ac:dyDescent="0.25">
      <c r="B256" s="40" t="str">
        <f>"Version " &amp; Version</f>
        <v>Version FINAL 03/31/2017</v>
      </c>
      <c r="C256" s="407"/>
      <c r="D256" s="407"/>
      <c r="E256" s="407"/>
      <c r="F256" s="407"/>
      <c r="G256" s="407"/>
      <c r="H256" s="407"/>
      <c r="I256" s="407"/>
      <c r="J256" s="407"/>
      <c r="K256" s="407"/>
      <c r="L256" s="407"/>
      <c r="M256" s="407"/>
      <c r="N256" s="407"/>
      <c r="O256" s="407"/>
      <c r="P256" s="407"/>
      <c r="Q256" s="407"/>
      <c r="R256" s="407"/>
      <c r="S256" s="407"/>
      <c r="T256" s="407"/>
      <c r="U256" s="407"/>
      <c r="V256" s="407"/>
      <c r="W256" s="407"/>
      <c r="X256" s="407"/>
      <c r="Y256" s="407"/>
      <c r="Z256" s="407"/>
      <c r="AA256" s="407"/>
      <c r="AB256" s="407"/>
      <c r="AC256" s="407"/>
      <c r="AD256" s="407"/>
      <c r="AE256" s="407"/>
      <c r="AF256" s="407"/>
      <c r="AG256" s="407"/>
      <c r="AH256" s="407"/>
      <c r="AI256" s="362"/>
      <c r="AJ256" s="363"/>
      <c r="AK256" s="366"/>
    </row>
    <row r="257" spans="2:37" ht="15.75" x14ac:dyDescent="0.25">
      <c r="B257" s="20"/>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c r="AC257" s="15"/>
      <c r="AD257" s="15"/>
      <c r="AE257" s="15"/>
      <c r="AF257" s="15"/>
      <c r="AG257" s="15"/>
      <c r="AH257" s="15"/>
      <c r="AI257" s="17"/>
      <c r="AJ257" s="21"/>
      <c r="AK257" s="366"/>
    </row>
    <row r="258" spans="2:37" ht="15.75" x14ac:dyDescent="0.25">
      <c r="B258" s="487" t="s">
        <v>293</v>
      </c>
      <c r="C258" s="488"/>
      <c r="D258" s="488"/>
      <c r="E258" s="488"/>
      <c r="F258" s="488"/>
      <c r="G258" s="488"/>
      <c r="H258" s="488"/>
      <c r="I258" s="488"/>
      <c r="J258" s="488"/>
      <c r="K258" s="488"/>
      <c r="L258" s="488"/>
      <c r="M258" s="488"/>
      <c r="N258" s="488"/>
      <c r="O258" s="488"/>
      <c r="P258" s="488"/>
      <c r="Q258" s="488"/>
      <c r="R258" s="488"/>
      <c r="S258" s="15"/>
      <c r="T258" s="15"/>
      <c r="U258" s="15"/>
      <c r="V258" s="15"/>
      <c r="W258" s="15"/>
      <c r="X258" s="15"/>
      <c r="Y258" s="15"/>
      <c r="Z258" s="15"/>
      <c r="AA258" s="15"/>
      <c r="AB258" s="15"/>
      <c r="AC258" s="15"/>
      <c r="AD258" s="15"/>
      <c r="AE258" s="15"/>
      <c r="AF258" s="15"/>
      <c r="AG258" s="15"/>
      <c r="AH258" s="15"/>
      <c r="AI258" s="17"/>
      <c r="AJ258" s="21"/>
      <c r="AK258" s="366"/>
    </row>
    <row r="259" spans="2:37" ht="15.75" x14ac:dyDescent="0.25">
      <c r="B259" s="622" t="s">
        <v>281</v>
      </c>
      <c r="C259" s="545"/>
      <c r="D259" s="545"/>
      <c r="E259" s="545"/>
      <c r="F259" s="545"/>
      <c r="G259" s="545"/>
      <c r="H259" s="545"/>
      <c r="I259" s="545"/>
      <c r="J259" s="545"/>
      <c r="K259" s="545"/>
      <c r="L259" s="545"/>
      <c r="M259" s="545"/>
      <c r="N259" s="545"/>
      <c r="O259" s="545"/>
      <c r="P259" s="545"/>
      <c r="Q259" s="545"/>
      <c r="R259" s="545"/>
      <c r="S259" s="15"/>
      <c r="T259" s="15"/>
      <c r="U259" s="15"/>
      <c r="V259" s="15"/>
      <c r="W259" s="15"/>
      <c r="X259" s="15"/>
      <c r="Y259" s="15"/>
      <c r="Z259" s="15"/>
      <c r="AA259" s="15"/>
      <c r="AB259" s="15"/>
      <c r="AC259" s="15"/>
      <c r="AD259" s="15"/>
      <c r="AE259" s="15"/>
      <c r="AF259" s="15"/>
      <c r="AG259" s="15"/>
      <c r="AH259" s="15"/>
      <c r="AI259" s="17"/>
      <c r="AJ259" s="21"/>
      <c r="AK259" s="366"/>
    </row>
    <row r="260" spans="2:37" ht="15.75" x14ac:dyDescent="0.25">
      <c r="B260" s="414"/>
      <c r="C260" s="545">
        <v>2022</v>
      </c>
      <c r="D260" s="545"/>
      <c r="E260" s="545"/>
      <c r="F260" s="545"/>
      <c r="G260" s="545"/>
      <c r="H260" s="545"/>
      <c r="I260" s="545"/>
      <c r="J260" s="545"/>
      <c r="K260" s="545"/>
      <c r="L260" s="545"/>
      <c r="M260" s="545"/>
      <c r="N260" s="545"/>
      <c r="O260" s="545"/>
      <c r="P260" s="545"/>
      <c r="Q260" s="545"/>
      <c r="R260" s="331"/>
      <c r="S260" s="15"/>
      <c r="T260" s="15"/>
      <c r="U260" s="15"/>
      <c r="V260" s="15"/>
      <c r="W260" s="15"/>
      <c r="X260" s="15"/>
      <c r="Y260" s="15"/>
      <c r="Z260" s="15"/>
      <c r="AA260" s="15"/>
      <c r="AB260" s="15"/>
      <c r="AC260" s="15"/>
      <c r="AD260" s="15"/>
      <c r="AE260" s="15"/>
      <c r="AF260" s="15"/>
      <c r="AG260" s="15"/>
      <c r="AH260" s="15"/>
      <c r="AI260" s="17"/>
      <c r="AJ260" s="21"/>
      <c r="AK260" s="366"/>
    </row>
    <row r="261" spans="2:37" ht="15.75" x14ac:dyDescent="0.25">
      <c r="B261" s="20"/>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c r="AC261" s="15"/>
      <c r="AD261" s="15"/>
      <c r="AE261" s="15"/>
      <c r="AF261" s="15"/>
      <c r="AG261" s="15"/>
      <c r="AH261" s="15"/>
      <c r="AI261" s="17"/>
      <c r="AJ261" s="21"/>
      <c r="AK261" s="366"/>
    </row>
    <row r="262" spans="2:37" ht="15.75" x14ac:dyDescent="0.25">
      <c r="B262" s="20" t="s">
        <v>287</v>
      </c>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c r="AC262" s="15"/>
      <c r="AD262" s="15"/>
      <c r="AE262" s="15"/>
      <c r="AF262" s="15"/>
      <c r="AG262" s="15"/>
      <c r="AH262" s="15"/>
      <c r="AI262" s="17"/>
      <c r="AJ262" s="21"/>
      <c r="AK262" s="366"/>
    </row>
    <row r="263" spans="2:37" ht="15.75" x14ac:dyDescent="0.25">
      <c r="B263" s="20"/>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c r="AC263" s="15"/>
      <c r="AD263" s="15"/>
      <c r="AE263" s="15"/>
      <c r="AF263" s="15"/>
      <c r="AG263" s="15"/>
      <c r="AH263" s="15"/>
      <c r="AI263" s="17"/>
      <c r="AJ263" s="21"/>
      <c r="AK263" s="366"/>
    </row>
    <row r="264" spans="2:37" ht="15.75" x14ac:dyDescent="0.25">
      <c r="B264" s="20"/>
      <c r="C264" s="432" t="s">
        <v>128</v>
      </c>
      <c r="D264" s="218">
        <v>1</v>
      </c>
      <c r="E264" s="218">
        <v>2</v>
      </c>
      <c r="F264" s="218">
        <v>3</v>
      </c>
      <c r="G264" s="218">
        <v>4</v>
      </c>
      <c r="H264" s="218">
        <v>5</v>
      </c>
      <c r="I264" s="218">
        <v>6</v>
      </c>
      <c r="J264" s="218">
        <v>7</v>
      </c>
      <c r="K264" s="218">
        <v>8</v>
      </c>
      <c r="L264" s="218">
        <v>9</v>
      </c>
      <c r="M264" s="218">
        <v>10</v>
      </c>
      <c r="N264" s="218">
        <v>11</v>
      </c>
      <c r="O264" s="218">
        <v>12</v>
      </c>
      <c r="P264" s="218">
        <v>13</v>
      </c>
      <c r="Q264" s="218">
        <v>14</v>
      </c>
      <c r="R264" s="218">
        <v>15</v>
      </c>
      <c r="S264" s="218">
        <v>16</v>
      </c>
      <c r="T264" s="218">
        <v>17</v>
      </c>
      <c r="U264" s="218">
        <v>18</v>
      </c>
      <c r="V264" s="218">
        <v>19</v>
      </c>
      <c r="W264" s="218">
        <v>20</v>
      </c>
      <c r="X264" s="218">
        <v>21</v>
      </c>
      <c r="Y264" s="218">
        <v>22</v>
      </c>
      <c r="Z264" s="218">
        <v>23</v>
      </c>
      <c r="AA264" s="218">
        <v>24</v>
      </c>
      <c r="AB264" s="218">
        <v>25</v>
      </c>
      <c r="AC264" s="218">
        <v>26</v>
      </c>
      <c r="AD264" s="218">
        <v>27</v>
      </c>
      <c r="AE264" s="218">
        <v>28</v>
      </c>
      <c r="AF264" s="218">
        <v>29</v>
      </c>
      <c r="AG264" s="218">
        <v>30</v>
      </c>
      <c r="AH264" s="218">
        <v>31</v>
      </c>
      <c r="AI264" s="644" t="s">
        <v>304</v>
      </c>
      <c r="AJ264" s="645"/>
      <c r="AK264" s="366"/>
    </row>
    <row r="265" spans="2:37" ht="15.75" x14ac:dyDescent="0.25">
      <c r="B265" s="20"/>
      <c r="C265" s="432"/>
      <c r="D265" s="218" t="s">
        <v>276</v>
      </c>
      <c r="E265" s="218" t="s">
        <v>277</v>
      </c>
      <c r="F265" s="218" t="s">
        <v>278</v>
      </c>
      <c r="G265" s="218" t="s">
        <v>272</v>
      </c>
      <c r="H265" s="218" t="s">
        <v>273</v>
      </c>
      <c r="I265" s="218" t="s">
        <v>274</v>
      </c>
      <c r="J265" s="218" t="s">
        <v>275</v>
      </c>
      <c r="K265" s="218" t="str">
        <f>D265</f>
        <v>Fri</v>
      </c>
      <c r="L265" s="218" t="str">
        <f t="shared" ref="L265:AH265" si="14">E265</f>
        <v>Sat</v>
      </c>
      <c r="M265" s="218" t="str">
        <f t="shared" si="14"/>
        <v>Sun</v>
      </c>
      <c r="N265" s="218" t="str">
        <f t="shared" si="14"/>
        <v>Mon</v>
      </c>
      <c r="O265" s="218" t="str">
        <f t="shared" si="14"/>
        <v>Tue</v>
      </c>
      <c r="P265" s="218" t="str">
        <f t="shared" si="14"/>
        <v>Wed</v>
      </c>
      <c r="Q265" s="218" t="str">
        <f t="shared" si="14"/>
        <v>Thurs</v>
      </c>
      <c r="R265" s="218" t="str">
        <f t="shared" si="14"/>
        <v>Fri</v>
      </c>
      <c r="S265" s="218" t="str">
        <f t="shared" si="14"/>
        <v>Sat</v>
      </c>
      <c r="T265" s="218" t="str">
        <f t="shared" si="14"/>
        <v>Sun</v>
      </c>
      <c r="U265" s="218" t="str">
        <f t="shared" si="14"/>
        <v>Mon</v>
      </c>
      <c r="V265" s="218" t="str">
        <f t="shared" si="14"/>
        <v>Tue</v>
      </c>
      <c r="W265" s="218" t="str">
        <f t="shared" si="14"/>
        <v>Wed</v>
      </c>
      <c r="X265" s="218" t="str">
        <f t="shared" si="14"/>
        <v>Thurs</v>
      </c>
      <c r="Y265" s="218" t="str">
        <f t="shared" si="14"/>
        <v>Fri</v>
      </c>
      <c r="Z265" s="218" t="str">
        <f t="shared" si="14"/>
        <v>Sat</v>
      </c>
      <c r="AA265" s="218" t="str">
        <f t="shared" si="14"/>
        <v>Sun</v>
      </c>
      <c r="AB265" s="218" t="str">
        <f t="shared" si="14"/>
        <v>Mon</v>
      </c>
      <c r="AC265" s="218" t="str">
        <f t="shared" si="14"/>
        <v>Tue</v>
      </c>
      <c r="AD265" s="218" t="str">
        <f t="shared" si="14"/>
        <v>Wed</v>
      </c>
      <c r="AE265" s="218" t="str">
        <f t="shared" si="14"/>
        <v>Thurs</v>
      </c>
      <c r="AF265" s="218" t="str">
        <f t="shared" si="14"/>
        <v>Fri</v>
      </c>
      <c r="AG265" s="218" t="str">
        <f t="shared" si="14"/>
        <v>Sat</v>
      </c>
      <c r="AH265" s="218" t="str">
        <f t="shared" si="14"/>
        <v>Sun</v>
      </c>
      <c r="AI265" s="644" t="s">
        <v>305</v>
      </c>
      <c r="AJ265" s="645"/>
      <c r="AK265" s="366"/>
    </row>
    <row r="266" spans="2:37" ht="15.75" x14ac:dyDescent="0.25">
      <c r="B266" s="20"/>
      <c r="C266" s="214">
        <v>1</v>
      </c>
      <c r="D266" s="481"/>
      <c r="E266" s="481"/>
      <c r="F266" s="481"/>
      <c r="G266" s="481"/>
      <c r="H266" s="481"/>
      <c r="I266" s="481"/>
      <c r="J266" s="481"/>
      <c r="K266" s="481"/>
      <c r="L266" s="481"/>
      <c r="M266" s="481"/>
      <c r="N266" s="481"/>
      <c r="O266" s="481"/>
      <c r="P266" s="481"/>
      <c r="Q266" s="481"/>
      <c r="R266" s="481"/>
      <c r="S266" s="481"/>
      <c r="T266" s="481"/>
      <c r="U266" s="481"/>
      <c r="V266" s="481"/>
      <c r="W266" s="481"/>
      <c r="X266" s="481"/>
      <c r="Y266" s="481"/>
      <c r="Z266" s="481"/>
      <c r="AA266" s="481"/>
      <c r="AB266" s="481"/>
      <c r="AC266" s="481"/>
      <c r="AD266" s="481"/>
      <c r="AE266" s="481"/>
      <c r="AF266" s="481"/>
      <c r="AG266" s="481"/>
      <c r="AH266" s="481"/>
      <c r="AI266" s="650" t="str">
        <f>IFERROR(AVERAGE(D266:AH266),"")</f>
        <v/>
      </c>
      <c r="AJ266" s="651"/>
      <c r="AK266" s="366"/>
    </row>
    <row r="267" spans="2:37" ht="15.75" x14ac:dyDescent="0.25">
      <c r="B267" s="20"/>
      <c r="C267" s="214">
        <v>2</v>
      </c>
      <c r="D267" s="309"/>
      <c r="E267" s="309"/>
      <c r="F267" s="309"/>
      <c r="G267" s="309"/>
      <c r="H267" s="309"/>
      <c r="I267" s="309"/>
      <c r="J267" s="309"/>
      <c r="K267" s="309"/>
      <c r="L267" s="309"/>
      <c r="M267" s="309"/>
      <c r="N267" s="309"/>
      <c r="O267" s="309"/>
      <c r="P267" s="309"/>
      <c r="Q267" s="309"/>
      <c r="R267" s="309"/>
      <c r="S267" s="309"/>
      <c r="T267" s="309"/>
      <c r="U267" s="309"/>
      <c r="V267" s="309"/>
      <c r="W267" s="309"/>
      <c r="X267" s="309"/>
      <c r="Y267" s="309"/>
      <c r="Z267" s="309"/>
      <c r="AA267" s="309"/>
      <c r="AB267" s="309"/>
      <c r="AC267" s="309"/>
      <c r="AD267" s="309"/>
      <c r="AE267" s="309"/>
      <c r="AF267" s="309"/>
      <c r="AG267" s="309"/>
      <c r="AH267" s="309"/>
      <c r="AI267" s="646" t="str">
        <f>IFERROR(AVERAGE(D267:AH267),"")</f>
        <v/>
      </c>
      <c r="AJ267" s="647"/>
      <c r="AK267" s="366"/>
    </row>
    <row r="268" spans="2:37" ht="15.75" x14ac:dyDescent="0.25">
      <c r="B268" s="20"/>
      <c r="C268" s="214">
        <v>3</v>
      </c>
      <c r="D268" s="309"/>
      <c r="E268" s="309"/>
      <c r="F268" s="309"/>
      <c r="G268" s="309"/>
      <c r="H268" s="309"/>
      <c r="I268" s="309"/>
      <c r="J268" s="309"/>
      <c r="K268" s="309"/>
      <c r="L268" s="309"/>
      <c r="M268" s="309"/>
      <c r="N268" s="309"/>
      <c r="O268" s="309"/>
      <c r="P268" s="309"/>
      <c r="Q268" s="309"/>
      <c r="R268" s="309"/>
      <c r="S268" s="309"/>
      <c r="T268" s="309"/>
      <c r="U268" s="309"/>
      <c r="V268" s="309"/>
      <c r="W268" s="309"/>
      <c r="X268" s="309"/>
      <c r="Y268" s="309"/>
      <c r="Z268" s="309"/>
      <c r="AA268" s="309"/>
      <c r="AB268" s="309"/>
      <c r="AC268" s="309"/>
      <c r="AD268" s="309"/>
      <c r="AE268" s="309"/>
      <c r="AF268" s="309"/>
      <c r="AG268" s="309"/>
      <c r="AH268" s="309"/>
      <c r="AI268" s="646" t="str">
        <f t="shared" ref="AI268:AI286" si="15">IFERROR(AVERAGE(D268:AH268),"")</f>
        <v/>
      </c>
      <c r="AJ268" s="647"/>
      <c r="AK268" s="366"/>
    </row>
    <row r="269" spans="2:37" ht="15.75" x14ac:dyDescent="0.25">
      <c r="B269" s="20"/>
      <c r="C269" s="214">
        <v>4</v>
      </c>
      <c r="D269" s="309"/>
      <c r="E269" s="309"/>
      <c r="F269" s="309"/>
      <c r="G269" s="309"/>
      <c r="H269" s="309"/>
      <c r="I269" s="309"/>
      <c r="J269" s="309"/>
      <c r="K269" s="309"/>
      <c r="L269" s="309"/>
      <c r="M269" s="309"/>
      <c r="N269" s="309"/>
      <c r="O269" s="309"/>
      <c r="P269" s="309"/>
      <c r="Q269" s="309"/>
      <c r="R269" s="309"/>
      <c r="S269" s="309"/>
      <c r="T269" s="309"/>
      <c r="U269" s="309"/>
      <c r="V269" s="309"/>
      <c r="W269" s="309"/>
      <c r="X269" s="309"/>
      <c r="Y269" s="309"/>
      <c r="Z269" s="309"/>
      <c r="AA269" s="309"/>
      <c r="AB269" s="309"/>
      <c r="AC269" s="309"/>
      <c r="AD269" s="309"/>
      <c r="AE269" s="309"/>
      <c r="AF269" s="309"/>
      <c r="AG269" s="309"/>
      <c r="AH269" s="309"/>
      <c r="AI269" s="646" t="str">
        <f t="shared" si="15"/>
        <v/>
      </c>
      <c r="AJ269" s="647"/>
      <c r="AK269" s="366"/>
    </row>
    <row r="270" spans="2:37" ht="15.75" x14ac:dyDescent="0.25">
      <c r="B270" s="20"/>
      <c r="C270" s="214">
        <v>5</v>
      </c>
      <c r="D270" s="309"/>
      <c r="E270" s="309"/>
      <c r="F270" s="309"/>
      <c r="G270" s="309"/>
      <c r="H270" s="309"/>
      <c r="I270" s="309"/>
      <c r="J270" s="309"/>
      <c r="K270" s="309"/>
      <c r="L270" s="309"/>
      <c r="M270" s="309"/>
      <c r="N270" s="309"/>
      <c r="O270" s="309"/>
      <c r="P270" s="309"/>
      <c r="Q270" s="309"/>
      <c r="R270" s="309"/>
      <c r="S270" s="309"/>
      <c r="T270" s="309"/>
      <c r="U270" s="309"/>
      <c r="V270" s="309"/>
      <c r="W270" s="309"/>
      <c r="X270" s="309"/>
      <c r="Y270" s="309"/>
      <c r="Z270" s="309"/>
      <c r="AA270" s="309"/>
      <c r="AB270" s="309"/>
      <c r="AC270" s="309"/>
      <c r="AD270" s="309"/>
      <c r="AE270" s="309"/>
      <c r="AF270" s="309"/>
      <c r="AG270" s="309"/>
      <c r="AH270" s="309"/>
      <c r="AI270" s="646" t="str">
        <f t="shared" si="15"/>
        <v/>
      </c>
      <c r="AJ270" s="647"/>
      <c r="AK270" s="366"/>
    </row>
    <row r="271" spans="2:37" ht="15.75" x14ac:dyDescent="0.25">
      <c r="B271" s="20"/>
      <c r="C271" s="214">
        <v>6</v>
      </c>
      <c r="D271" s="309"/>
      <c r="E271" s="309"/>
      <c r="F271" s="309"/>
      <c r="G271" s="309"/>
      <c r="H271" s="309"/>
      <c r="I271" s="309"/>
      <c r="J271" s="309"/>
      <c r="K271" s="309"/>
      <c r="L271" s="309"/>
      <c r="M271" s="309"/>
      <c r="N271" s="309"/>
      <c r="O271" s="309"/>
      <c r="P271" s="309"/>
      <c r="Q271" s="309"/>
      <c r="R271" s="309"/>
      <c r="S271" s="309"/>
      <c r="T271" s="309"/>
      <c r="U271" s="309"/>
      <c r="V271" s="309"/>
      <c r="W271" s="309"/>
      <c r="X271" s="309"/>
      <c r="Y271" s="309"/>
      <c r="Z271" s="309"/>
      <c r="AA271" s="309"/>
      <c r="AB271" s="309"/>
      <c r="AC271" s="309"/>
      <c r="AD271" s="309"/>
      <c r="AE271" s="309"/>
      <c r="AF271" s="309"/>
      <c r="AG271" s="309"/>
      <c r="AH271" s="309"/>
      <c r="AI271" s="646" t="str">
        <f t="shared" si="15"/>
        <v/>
      </c>
      <c r="AJ271" s="647"/>
      <c r="AK271" s="366"/>
    </row>
    <row r="272" spans="2:37" ht="15.75" x14ac:dyDescent="0.25">
      <c r="B272" s="20"/>
      <c r="C272" s="214">
        <v>7</v>
      </c>
      <c r="D272" s="309"/>
      <c r="E272" s="309"/>
      <c r="F272" s="309"/>
      <c r="G272" s="309"/>
      <c r="H272" s="309"/>
      <c r="I272" s="309"/>
      <c r="J272" s="309"/>
      <c r="K272" s="309"/>
      <c r="L272" s="309"/>
      <c r="M272" s="309"/>
      <c r="N272" s="309"/>
      <c r="O272" s="309"/>
      <c r="P272" s="309"/>
      <c r="Q272" s="309"/>
      <c r="R272" s="309"/>
      <c r="S272" s="309"/>
      <c r="T272" s="309"/>
      <c r="U272" s="309"/>
      <c r="V272" s="309"/>
      <c r="W272" s="309"/>
      <c r="X272" s="309"/>
      <c r="Y272" s="309"/>
      <c r="Z272" s="309"/>
      <c r="AA272" s="309"/>
      <c r="AB272" s="309"/>
      <c r="AC272" s="309"/>
      <c r="AD272" s="309"/>
      <c r="AE272" s="309"/>
      <c r="AF272" s="309"/>
      <c r="AG272" s="309"/>
      <c r="AH272" s="309"/>
      <c r="AI272" s="646" t="str">
        <f>IFERROR(AVERAGE(D272:AH272),"")</f>
        <v/>
      </c>
      <c r="AJ272" s="647"/>
      <c r="AK272" s="366"/>
    </row>
    <row r="273" spans="2:37" ht="15.75" x14ac:dyDescent="0.25">
      <c r="B273" s="20"/>
      <c r="C273" s="214">
        <v>8</v>
      </c>
      <c r="D273" s="309"/>
      <c r="E273" s="309"/>
      <c r="F273" s="309"/>
      <c r="G273" s="309"/>
      <c r="H273" s="309"/>
      <c r="I273" s="309"/>
      <c r="J273" s="309"/>
      <c r="K273" s="309"/>
      <c r="L273" s="309"/>
      <c r="M273" s="309"/>
      <c r="N273" s="309"/>
      <c r="O273" s="309"/>
      <c r="P273" s="309"/>
      <c r="Q273" s="309"/>
      <c r="R273" s="309"/>
      <c r="S273" s="309"/>
      <c r="T273" s="309"/>
      <c r="U273" s="309"/>
      <c r="V273" s="309"/>
      <c r="W273" s="309"/>
      <c r="X273" s="309"/>
      <c r="Y273" s="309"/>
      <c r="Z273" s="309"/>
      <c r="AA273" s="309"/>
      <c r="AB273" s="309"/>
      <c r="AC273" s="309"/>
      <c r="AD273" s="309"/>
      <c r="AE273" s="309"/>
      <c r="AF273" s="309"/>
      <c r="AG273" s="309"/>
      <c r="AH273" s="309"/>
      <c r="AI273" s="646" t="str">
        <f t="shared" si="15"/>
        <v/>
      </c>
      <c r="AJ273" s="647"/>
      <c r="AK273" s="366"/>
    </row>
    <row r="274" spans="2:37" ht="15.75" x14ac:dyDescent="0.25">
      <c r="B274" s="20"/>
      <c r="C274" s="214">
        <v>9</v>
      </c>
      <c r="D274" s="309"/>
      <c r="E274" s="309"/>
      <c r="F274" s="309"/>
      <c r="G274" s="309"/>
      <c r="H274" s="309"/>
      <c r="I274" s="309"/>
      <c r="J274" s="309"/>
      <c r="K274" s="309"/>
      <c r="L274" s="309"/>
      <c r="M274" s="309"/>
      <c r="N274" s="309"/>
      <c r="O274" s="309"/>
      <c r="P274" s="309"/>
      <c r="Q274" s="309"/>
      <c r="R274" s="309"/>
      <c r="S274" s="309"/>
      <c r="T274" s="309"/>
      <c r="U274" s="309"/>
      <c r="V274" s="309"/>
      <c r="W274" s="309"/>
      <c r="X274" s="309"/>
      <c r="Y274" s="309"/>
      <c r="Z274" s="309"/>
      <c r="AA274" s="309"/>
      <c r="AB274" s="309"/>
      <c r="AC274" s="309"/>
      <c r="AD274" s="309"/>
      <c r="AE274" s="309"/>
      <c r="AF274" s="309"/>
      <c r="AG274" s="309"/>
      <c r="AH274" s="309"/>
      <c r="AI274" s="646" t="str">
        <f t="shared" si="15"/>
        <v/>
      </c>
      <c r="AJ274" s="647"/>
      <c r="AK274" s="366"/>
    </row>
    <row r="275" spans="2:37" ht="15.75" x14ac:dyDescent="0.25">
      <c r="B275" s="20"/>
      <c r="C275" s="346">
        <v>10</v>
      </c>
      <c r="D275" s="309"/>
      <c r="E275" s="309"/>
      <c r="F275" s="309"/>
      <c r="G275" s="309"/>
      <c r="H275" s="309"/>
      <c r="I275" s="309"/>
      <c r="J275" s="309"/>
      <c r="K275" s="309"/>
      <c r="L275" s="309"/>
      <c r="M275" s="309"/>
      <c r="N275" s="309"/>
      <c r="O275" s="309"/>
      <c r="P275" s="309"/>
      <c r="Q275" s="309"/>
      <c r="R275" s="309"/>
      <c r="S275" s="309"/>
      <c r="T275" s="309"/>
      <c r="U275" s="309"/>
      <c r="V275" s="309"/>
      <c r="W275" s="309"/>
      <c r="X275" s="309"/>
      <c r="Y275" s="309"/>
      <c r="Z275" s="309"/>
      <c r="AA275" s="309"/>
      <c r="AB275" s="309"/>
      <c r="AC275" s="309"/>
      <c r="AD275" s="309"/>
      <c r="AE275" s="309"/>
      <c r="AF275" s="309"/>
      <c r="AG275" s="309"/>
      <c r="AH275" s="309"/>
      <c r="AI275" s="646" t="str">
        <f t="shared" si="15"/>
        <v/>
      </c>
      <c r="AJ275" s="647"/>
      <c r="AK275" s="366"/>
    </row>
    <row r="276" spans="2:37" ht="15.75" x14ac:dyDescent="0.25">
      <c r="B276" s="20"/>
      <c r="C276" s="346">
        <v>11</v>
      </c>
      <c r="D276" s="309"/>
      <c r="E276" s="309"/>
      <c r="F276" s="309"/>
      <c r="G276" s="309"/>
      <c r="H276" s="309"/>
      <c r="I276" s="309"/>
      <c r="J276" s="309"/>
      <c r="K276" s="309"/>
      <c r="L276" s="309"/>
      <c r="M276" s="309"/>
      <c r="N276" s="309"/>
      <c r="O276" s="309"/>
      <c r="P276" s="309"/>
      <c r="Q276" s="309"/>
      <c r="R276" s="309"/>
      <c r="S276" s="309"/>
      <c r="T276" s="309"/>
      <c r="U276" s="309"/>
      <c r="V276" s="309"/>
      <c r="W276" s="309"/>
      <c r="X276" s="309"/>
      <c r="Y276" s="309"/>
      <c r="Z276" s="309"/>
      <c r="AA276" s="309"/>
      <c r="AB276" s="309"/>
      <c r="AC276" s="309"/>
      <c r="AD276" s="309"/>
      <c r="AE276" s="309"/>
      <c r="AF276" s="309"/>
      <c r="AG276" s="309"/>
      <c r="AH276" s="309"/>
      <c r="AI276" s="646" t="str">
        <f t="shared" si="15"/>
        <v/>
      </c>
      <c r="AJ276" s="647"/>
      <c r="AK276" s="366"/>
    </row>
    <row r="277" spans="2:37" ht="15.75" x14ac:dyDescent="0.25">
      <c r="B277" s="20"/>
      <c r="C277" s="346">
        <v>12</v>
      </c>
      <c r="D277" s="309"/>
      <c r="E277" s="309"/>
      <c r="F277" s="309"/>
      <c r="G277" s="309"/>
      <c r="H277" s="309"/>
      <c r="I277" s="309"/>
      <c r="J277" s="309"/>
      <c r="K277" s="309"/>
      <c r="L277" s="309"/>
      <c r="M277" s="309"/>
      <c r="N277" s="309"/>
      <c r="O277" s="309"/>
      <c r="P277" s="309"/>
      <c r="Q277" s="309"/>
      <c r="R277" s="309"/>
      <c r="S277" s="309"/>
      <c r="T277" s="309"/>
      <c r="U277" s="309"/>
      <c r="V277" s="309"/>
      <c r="W277" s="309"/>
      <c r="X277" s="309"/>
      <c r="Y277" s="309"/>
      <c r="Z277" s="309"/>
      <c r="AA277" s="309"/>
      <c r="AB277" s="309"/>
      <c r="AC277" s="309"/>
      <c r="AD277" s="309"/>
      <c r="AE277" s="309"/>
      <c r="AF277" s="309"/>
      <c r="AG277" s="309"/>
      <c r="AH277" s="309"/>
      <c r="AI277" s="646" t="str">
        <f t="shared" si="15"/>
        <v/>
      </c>
      <c r="AJ277" s="647"/>
      <c r="AK277" s="366"/>
    </row>
    <row r="278" spans="2:37" ht="15.75" x14ac:dyDescent="0.25">
      <c r="B278" s="20"/>
      <c r="C278" s="346">
        <v>13</v>
      </c>
      <c r="D278" s="309"/>
      <c r="E278" s="309"/>
      <c r="F278" s="309"/>
      <c r="G278" s="309"/>
      <c r="H278" s="309"/>
      <c r="I278" s="309"/>
      <c r="J278" s="309"/>
      <c r="K278" s="309"/>
      <c r="L278" s="309"/>
      <c r="M278" s="309"/>
      <c r="N278" s="309"/>
      <c r="O278" s="309"/>
      <c r="P278" s="309"/>
      <c r="Q278" s="309"/>
      <c r="R278" s="309"/>
      <c r="S278" s="309"/>
      <c r="T278" s="309"/>
      <c r="U278" s="309"/>
      <c r="V278" s="309"/>
      <c r="W278" s="309"/>
      <c r="X278" s="309"/>
      <c r="Y278" s="309"/>
      <c r="Z278" s="309"/>
      <c r="AA278" s="309"/>
      <c r="AB278" s="309"/>
      <c r="AC278" s="309"/>
      <c r="AD278" s="309"/>
      <c r="AE278" s="309"/>
      <c r="AF278" s="309"/>
      <c r="AG278" s="309"/>
      <c r="AH278" s="309"/>
      <c r="AI278" s="646" t="str">
        <f t="shared" si="15"/>
        <v/>
      </c>
      <c r="AJ278" s="647"/>
      <c r="AK278" s="366"/>
    </row>
    <row r="279" spans="2:37" ht="15.75" x14ac:dyDescent="0.25">
      <c r="B279" s="20"/>
      <c r="C279" s="346">
        <v>14</v>
      </c>
      <c r="D279" s="309"/>
      <c r="E279" s="309"/>
      <c r="F279" s="309"/>
      <c r="G279" s="309"/>
      <c r="H279" s="309"/>
      <c r="I279" s="309"/>
      <c r="J279" s="309"/>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09"/>
      <c r="AI279" s="646" t="str">
        <f t="shared" si="15"/>
        <v/>
      </c>
      <c r="AJ279" s="647"/>
      <c r="AK279" s="366"/>
    </row>
    <row r="280" spans="2:37" ht="15.75" x14ac:dyDescent="0.25">
      <c r="B280" s="20"/>
      <c r="C280" s="346">
        <v>15</v>
      </c>
      <c r="D280" s="309"/>
      <c r="E280" s="309"/>
      <c r="F280" s="309"/>
      <c r="G280" s="309"/>
      <c r="H280" s="309"/>
      <c r="I280" s="309"/>
      <c r="J280" s="309"/>
      <c r="K280" s="309"/>
      <c r="L280" s="309"/>
      <c r="M280" s="309"/>
      <c r="N280" s="309"/>
      <c r="O280" s="309"/>
      <c r="P280" s="309"/>
      <c r="Q280" s="309"/>
      <c r="R280" s="309"/>
      <c r="S280" s="309"/>
      <c r="T280" s="309"/>
      <c r="U280" s="309"/>
      <c r="V280" s="309"/>
      <c r="W280" s="309"/>
      <c r="X280" s="309"/>
      <c r="Y280" s="309"/>
      <c r="Z280" s="309"/>
      <c r="AA280" s="309"/>
      <c r="AB280" s="309"/>
      <c r="AC280" s="309"/>
      <c r="AD280" s="309"/>
      <c r="AE280" s="309"/>
      <c r="AF280" s="309"/>
      <c r="AG280" s="309"/>
      <c r="AH280" s="309"/>
      <c r="AI280" s="646" t="str">
        <f t="shared" si="15"/>
        <v/>
      </c>
      <c r="AJ280" s="647"/>
      <c r="AK280" s="366"/>
    </row>
    <row r="281" spans="2:37" ht="15.75" x14ac:dyDescent="0.25">
      <c r="B281" s="20"/>
      <c r="C281" s="346">
        <v>16</v>
      </c>
      <c r="D281" s="309"/>
      <c r="E281" s="309"/>
      <c r="F281" s="309"/>
      <c r="G281" s="309"/>
      <c r="H281" s="309"/>
      <c r="I281" s="309"/>
      <c r="J281" s="309"/>
      <c r="K281" s="309"/>
      <c r="L281" s="309"/>
      <c r="M281" s="309"/>
      <c r="N281" s="309"/>
      <c r="O281" s="309"/>
      <c r="P281" s="309"/>
      <c r="Q281" s="309"/>
      <c r="R281" s="309"/>
      <c r="S281" s="309"/>
      <c r="T281" s="309"/>
      <c r="U281" s="309"/>
      <c r="V281" s="309"/>
      <c r="W281" s="309"/>
      <c r="X281" s="309"/>
      <c r="Y281" s="309"/>
      <c r="Z281" s="309"/>
      <c r="AA281" s="309"/>
      <c r="AB281" s="309"/>
      <c r="AC281" s="309"/>
      <c r="AD281" s="309"/>
      <c r="AE281" s="309"/>
      <c r="AF281" s="309"/>
      <c r="AG281" s="309"/>
      <c r="AH281" s="309"/>
      <c r="AI281" s="646" t="str">
        <f t="shared" si="15"/>
        <v/>
      </c>
      <c r="AJ281" s="647"/>
      <c r="AK281" s="366"/>
    </row>
    <row r="282" spans="2:37" ht="15.75" x14ac:dyDescent="0.25">
      <c r="B282" s="20"/>
      <c r="C282" s="346">
        <v>17</v>
      </c>
      <c r="D282" s="309"/>
      <c r="E282" s="309"/>
      <c r="F282" s="309"/>
      <c r="G282" s="309"/>
      <c r="H282" s="309"/>
      <c r="I282" s="309"/>
      <c r="J282" s="309"/>
      <c r="K282" s="309"/>
      <c r="L282" s="309"/>
      <c r="M282" s="309"/>
      <c r="N282" s="309"/>
      <c r="O282" s="309"/>
      <c r="P282" s="309"/>
      <c r="Q282" s="309"/>
      <c r="R282" s="309"/>
      <c r="S282" s="309"/>
      <c r="T282" s="309"/>
      <c r="U282" s="309"/>
      <c r="V282" s="309"/>
      <c r="W282" s="309"/>
      <c r="X282" s="309"/>
      <c r="Y282" s="309"/>
      <c r="Z282" s="309"/>
      <c r="AA282" s="309"/>
      <c r="AB282" s="309"/>
      <c r="AC282" s="309"/>
      <c r="AD282" s="309"/>
      <c r="AE282" s="309"/>
      <c r="AF282" s="309"/>
      <c r="AG282" s="309"/>
      <c r="AH282" s="309"/>
      <c r="AI282" s="646" t="str">
        <f t="shared" si="15"/>
        <v/>
      </c>
      <c r="AJ282" s="647"/>
      <c r="AK282" s="366"/>
    </row>
    <row r="283" spans="2:37" ht="15.75" x14ac:dyDescent="0.25">
      <c r="B283" s="20"/>
      <c r="C283" s="346">
        <v>18</v>
      </c>
      <c r="D283" s="309"/>
      <c r="E283" s="309"/>
      <c r="F283" s="309"/>
      <c r="G283" s="309"/>
      <c r="H283" s="309"/>
      <c r="I283" s="309"/>
      <c r="J283" s="309"/>
      <c r="K283" s="309"/>
      <c r="L283" s="309"/>
      <c r="M283" s="309"/>
      <c r="N283" s="309"/>
      <c r="O283" s="309"/>
      <c r="P283" s="309"/>
      <c r="Q283" s="309"/>
      <c r="R283" s="309"/>
      <c r="S283" s="309"/>
      <c r="T283" s="309"/>
      <c r="U283" s="309"/>
      <c r="V283" s="309"/>
      <c r="W283" s="309"/>
      <c r="X283" s="309"/>
      <c r="Y283" s="309"/>
      <c r="Z283" s="309"/>
      <c r="AA283" s="309"/>
      <c r="AB283" s="309"/>
      <c r="AC283" s="309"/>
      <c r="AD283" s="309"/>
      <c r="AE283" s="309"/>
      <c r="AF283" s="309"/>
      <c r="AG283" s="309"/>
      <c r="AH283" s="309"/>
      <c r="AI283" s="646" t="str">
        <f t="shared" si="15"/>
        <v/>
      </c>
      <c r="AJ283" s="647"/>
      <c r="AK283" s="366"/>
    </row>
    <row r="284" spans="2:37" ht="15.75" x14ac:dyDescent="0.25">
      <c r="B284" s="20"/>
      <c r="C284" s="346">
        <v>19</v>
      </c>
      <c r="D284" s="309"/>
      <c r="E284" s="309"/>
      <c r="F284" s="309"/>
      <c r="G284" s="309"/>
      <c r="H284" s="309"/>
      <c r="I284" s="309"/>
      <c r="J284" s="309"/>
      <c r="K284" s="309"/>
      <c r="L284" s="309"/>
      <c r="M284" s="309"/>
      <c r="N284" s="309"/>
      <c r="O284" s="309"/>
      <c r="P284" s="309"/>
      <c r="Q284" s="309"/>
      <c r="R284" s="309"/>
      <c r="S284" s="309"/>
      <c r="T284" s="309"/>
      <c r="U284" s="309"/>
      <c r="V284" s="309"/>
      <c r="W284" s="309"/>
      <c r="X284" s="309"/>
      <c r="Y284" s="309"/>
      <c r="Z284" s="309"/>
      <c r="AA284" s="309"/>
      <c r="AB284" s="309"/>
      <c r="AC284" s="309"/>
      <c r="AD284" s="309"/>
      <c r="AE284" s="309"/>
      <c r="AF284" s="309"/>
      <c r="AG284" s="309"/>
      <c r="AH284" s="309"/>
      <c r="AI284" s="646" t="str">
        <f t="shared" si="15"/>
        <v/>
      </c>
      <c r="AJ284" s="647"/>
      <c r="AK284" s="366"/>
    </row>
    <row r="285" spans="2:37" ht="15.75" x14ac:dyDescent="0.25">
      <c r="B285" s="20"/>
      <c r="C285" s="346">
        <v>20</v>
      </c>
      <c r="D285" s="309"/>
      <c r="E285" s="309"/>
      <c r="F285" s="309"/>
      <c r="G285" s="309"/>
      <c r="H285" s="309"/>
      <c r="I285" s="309"/>
      <c r="J285" s="309"/>
      <c r="K285" s="309"/>
      <c r="L285" s="309"/>
      <c r="M285" s="309"/>
      <c r="N285" s="309"/>
      <c r="O285" s="309"/>
      <c r="P285" s="309"/>
      <c r="Q285" s="309"/>
      <c r="R285" s="309"/>
      <c r="S285" s="309"/>
      <c r="T285" s="309"/>
      <c r="U285" s="309"/>
      <c r="V285" s="309"/>
      <c r="W285" s="309"/>
      <c r="X285" s="309"/>
      <c r="Y285" s="309"/>
      <c r="Z285" s="309"/>
      <c r="AA285" s="309"/>
      <c r="AB285" s="309"/>
      <c r="AC285" s="309"/>
      <c r="AD285" s="309"/>
      <c r="AE285" s="309"/>
      <c r="AF285" s="309"/>
      <c r="AG285" s="309"/>
      <c r="AH285" s="309"/>
      <c r="AI285" s="646" t="str">
        <f t="shared" si="15"/>
        <v/>
      </c>
      <c r="AJ285" s="647"/>
      <c r="AK285" s="366"/>
    </row>
    <row r="286" spans="2:37" ht="15.75" x14ac:dyDescent="0.25">
      <c r="B286" s="20"/>
      <c r="C286" s="346">
        <v>21</v>
      </c>
      <c r="D286" s="309"/>
      <c r="E286" s="309"/>
      <c r="F286" s="309"/>
      <c r="G286" s="309"/>
      <c r="H286" s="309"/>
      <c r="I286" s="309"/>
      <c r="J286" s="309"/>
      <c r="K286" s="309"/>
      <c r="L286" s="309"/>
      <c r="M286" s="309"/>
      <c r="N286" s="309"/>
      <c r="O286" s="309"/>
      <c r="P286" s="309"/>
      <c r="Q286" s="309"/>
      <c r="R286" s="309"/>
      <c r="S286" s="309"/>
      <c r="T286" s="309"/>
      <c r="U286" s="309"/>
      <c r="V286" s="309"/>
      <c r="W286" s="309"/>
      <c r="X286" s="309"/>
      <c r="Y286" s="309"/>
      <c r="Z286" s="309"/>
      <c r="AA286" s="309"/>
      <c r="AB286" s="309"/>
      <c r="AC286" s="309"/>
      <c r="AD286" s="309"/>
      <c r="AE286" s="309"/>
      <c r="AF286" s="309"/>
      <c r="AG286" s="309"/>
      <c r="AH286" s="309"/>
      <c r="AI286" s="646" t="str">
        <f t="shared" si="15"/>
        <v/>
      </c>
      <c r="AJ286" s="647"/>
      <c r="AK286" s="366"/>
    </row>
    <row r="287" spans="2:37" ht="15.75" x14ac:dyDescent="0.25">
      <c r="B287" s="20"/>
      <c r="C287" s="346">
        <v>22</v>
      </c>
      <c r="D287" s="309"/>
      <c r="E287" s="309"/>
      <c r="F287" s="309"/>
      <c r="G287" s="309"/>
      <c r="H287" s="309"/>
      <c r="I287" s="309"/>
      <c r="J287" s="309"/>
      <c r="K287" s="309"/>
      <c r="L287" s="309"/>
      <c r="M287" s="309"/>
      <c r="N287" s="309"/>
      <c r="O287" s="309"/>
      <c r="P287" s="309"/>
      <c r="Q287" s="309"/>
      <c r="R287" s="309"/>
      <c r="S287" s="309"/>
      <c r="T287" s="309"/>
      <c r="U287" s="309"/>
      <c r="V287" s="309"/>
      <c r="W287" s="309"/>
      <c r="X287" s="309"/>
      <c r="Y287" s="309"/>
      <c r="Z287" s="309"/>
      <c r="AA287" s="309"/>
      <c r="AB287" s="309"/>
      <c r="AC287" s="309"/>
      <c r="AD287" s="309"/>
      <c r="AE287" s="309"/>
      <c r="AF287" s="309"/>
      <c r="AG287" s="309"/>
      <c r="AH287" s="309"/>
      <c r="AI287" s="646" t="str">
        <f>IFERROR(AVERAGE(D287:AH287),"")</f>
        <v/>
      </c>
      <c r="AJ287" s="647"/>
      <c r="AK287" s="366"/>
    </row>
    <row r="288" spans="2:37" ht="15.75" x14ac:dyDescent="0.25">
      <c r="B288" s="20"/>
      <c r="C288" s="346">
        <v>23</v>
      </c>
      <c r="D288" s="309"/>
      <c r="E288" s="309"/>
      <c r="F288" s="309"/>
      <c r="G288" s="309"/>
      <c r="H288" s="309"/>
      <c r="I288" s="309"/>
      <c r="J288" s="309"/>
      <c r="K288" s="309"/>
      <c r="L288" s="309"/>
      <c r="M288" s="309"/>
      <c r="N288" s="309"/>
      <c r="O288" s="309"/>
      <c r="P288" s="309"/>
      <c r="Q288" s="309"/>
      <c r="R288" s="309"/>
      <c r="S288" s="309"/>
      <c r="T288" s="309"/>
      <c r="U288" s="309"/>
      <c r="V288" s="309"/>
      <c r="W288" s="309"/>
      <c r="X288" s="309"/>
      <c r="Y288" s="309"/>
      <c r="Z288" s="309"/>
      <c r="AA288" s="309"/>
      <c r="AB288" s="309"/>
      <c r="AC288" s="309"/>
      <c r="AD288" s="309"/>
      <c r="AE288" s="309"/>
      <c r="AF288" s="309"/>
      <c r="AG288" s="309"/>
      <c r="AH288" s="309"/>
      <c r="AI288" s="646" t="str">
        <f>IFERROR(AVERAGE(D288:AH288),"")</f>
        <v/>
      </c>
      <c r="AJ288" s="647"/>
      <c r="AK288" s="366"/>
    </row>
    <row r="289" spans="2:37" ht="15.75" x14ac:dyDescent="0.25">
      <c r="B289" s="20"/>
      <c r="C289" s="347">
        <v>24</v>
      </c>
      <c r="D289" s="310"/>
      <c r="E289" s="310"/>
      <c r="F289" s="310"/>
      <c r="G289" s="310"/>
      <c r="H289" s="310"/>
      <c r="I289" s="310"/>
      <c r="J289" s="310"/>
      <c r="K289" s="310"/>
      <c r="L289" s="310"/>
      <c r="M289" s="310"/>
      <c r="N289" s="310"/>
      <c r="O289" s="310"/>
      <c r="P289" s="310"/>
      <c r="Q289" s="310"/>
      <c r="R289" s="310"/>
      <c r="S289" s="310"/>
      <c r="T289" s="310"/>
      <c r="U289" s="310"/>
      <c r="V289" s="310"/>
      <c r="W289" s="310"/>
      <c r="X289" s="310"/>
      <c r="Y289" s="310"/>
      <c r="Z289" s="310"/>
      <c r="AA289" s="310"/>
      <c r="AB289" s="310"/>
      <c r="AC289" s="310"/>
      <c r="AD289" s="310"/>
      <c r="AE289" s="310"/>
      <c r="AF289" s="310"/>
      <c r="AG289" s="310"/>
      <c r="AH289" s="310"/>
      <c r="AI289" s="648" t="str">
        <f t="shared" ref="AI289" si="16">IFERROR(AVERAGE(D289:AH289),"")</f>
        <v/>
      </c>
      <c r="AJ289" s="649"/>
      <c r="AK289" s="366"/>
    </row>
    <row r="290" spans="2:37" ht="15.75" x14ac:dyDescent="0.25">
      <c r="B290" s="20"/>
      <c r="C290" s="236"/>
      <c r="D290" s="15"/>
      <c r="E290" s="15"/>
      <c r="F290" s="15"/>
      <c r="G290" s="15"/>
      <c r="H290" s="15"/>
      <c r="I290" s="15"/>
      <c r="J290" s="15"/>
      <c r="K290" s="15"/>
      <c r="L290" s="15"/>
      <c r="M290" s="15"/>
      <c r="N290" s="15"/>
      <c r="O290" s="15"/>
      <c r="P290" s="15"/>
      <c r="Q290" s="15"/>
      <c r="R290" s="15"/>
      <c r="S290" s="15"/>
      <c r="T290" s="17"/>
      <c r="U290" s="17"/>
      <c r="V290" s="17"/>
      <c r="W290" s="17"/>
      <c r="X290" s="17"/>
      <c r="Y290" s="17"/>
      <c r="Z290" s="17"/>
      <c r="AA290" s="17"/>
      <c r="AB290" s="17"/>
      <c r="AC290" s="17"/>
      <c r="AD290" s="17"/>
      <c r="AE290" s="17"/>
      <c r="AF290" s="17"/>
      <c r="AG290" s="17"/>
      <c r="AH290" s="17"/>
      <c r="AI290" s="17"/>
      <c r="AJ290" s="21"/>
      <c r="AK290" s="366"/>
    </row>
    <row r="291" spans="2:37" ht="16.5" thickBot="1" x14ac:dyDescent="0.3">
      <c r="B291" s="60"/>
      <c r="C291" s="220"/>
      <c r="D291" s="63"/>
      <c r="E291" s="63"/>
      <c r="F291" s="63"/>
      <c r="G291" s="63"/>
      <c r="H291" s="63"/>
      <c r="I291" s="63"/>
      <c r="J291" s="63"/>
      <c r="K291" s="63"/>
      <c r="L291" s="63"/>
      <c r="M291" s="63"/>
      <c r="N291" s="63"/>
      <c r="O291" s="63"/>
      <c r="P291" s="63"/>
      <c r="Q291" s="63"/>
      <c r="R291" s="63"/>
      <c r="S291" s="63"/>
      <c r="T291" s="63"/>
      <c r="U291" s="63"/>
      <c r="V291" s="63"/>
      <c r="W291" s="63"/>
      <c r="X291" s="63"/>
      <c r="Y291" s="63"/>
      <c r="Z291" s="63"/>
      <c r="AA291" s="63"/>
      <c r="AB291" s="63"/>
      <c r="AC291" s="63"/>
      <c r="AD291" s="63"/>
      <c r="AE291" s="63"/>
      <c r="AF291" s="63"/>
      <c r="AG291" s="63"/>
      <c r="AH291" s="63"/>
      <c r="AI291" s="63"/>
      <c r="AJ291" s="64"/>
      <c r="AK291" s="366"/>
    </row>
    <row r="292" spans="2:37" ht="15.75" x14ac:dyDescent="0.25">
      <c r="B292" s="40" t="str">
        <f>"Version " &amp; Version</f>
        <v>Version FINAL 03/31/2017</v>
      </c>
      <c r="C292" s="407"/>
      <c r="D292" s="407"/>
      <c r="E292" s="407"/>
      <c r="F292" s="407"/>
      <c r="G292" s="407"/>
      <c r="H292" s="407"/>
      <c r="I292" s="407"/>
      <c r="J292" s="407"/>
      <c r="K292" s="407"/>
      <c r="L292" s="407"/>
      <c r="M292" s="407"/>
      <c r="N292" s="407"/>
      <c r="O292" s="407"/>
      <c r="P292" s="407"/>
      <c r="Q292" s="407"/>
      <c r="R292" s="407"/>
      <c r="S292" s="407"/>
      <c r="T292" s="407"/>
      <c r="U292" s="407"/>
      <c r="V292" s="407"/>
      <c r="W292" s="407"/>
      <c r="X292" s="407"/>
      <c r="Y292" s="407"/>
      <c r="Z292" s="407"/>
      <c r="AA292" s="407"/>
      <c r="AB292" s="407"/>
      <c r="AC292" s="407"/>
      <c r="AD292" s="407"/>
      <c r="AE292" s="407"/>
      <c r="AF292" s="407"/>
      <c r="AG292" s="407"/>
      <c r="AH292" s="407"/>
      <c r="AI292" s="362"/>
      <c r="AJ292" s="363"/>
      <c r="AK292" s="366"/>
    </row>
    <row r="293" spans="2:37" ht="15.75" x14ac:dyDescent="0.25">
      <c r="B293" s="20"/>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c r="AC293" s="15"/>
      <c r="AD293" s="15"/>
      <c r="AE293" s="15"/>
      <c r="AF293" s="15"/>
      <c r="AG293" s="15"/>
      <c r="AH293" s="15"/>
      <c r="AI293" s="17"/>
      <c r="AJ293" s="21"/>
      <c r="AK293" s="366"/>
    </row>
    <row r="294" spans="2:37" ht="15.75" x14ac:dyDescent="0.25">
      <c r="B294" s="487" t="s">
        <v>293</v>
      </c>
      <c r="C294" s="488"/>
      <c r="D294" s="488"/>
      <c r="E294" s="488"/>
      <c r="F294" s="488"/>
      <c r="G294" s="488"/>
      <c r="H294" s="488"/>
      <c r="I294" s="488"/>
      <c r="J294" s="488"/>
      <c r="K294" s="488"/>
      <c r="L294" s="488"/>
      <c r="M294" s="488"/>
      <c r="N294" s="488"/>
      <c r="O294" s="488"/>
      <c r="P294" s="488"/>
      <c r="Q294" s="488"/>
      <c r="R294" s="488"/>
      <c r="S294" s="15"/>
      <c r="T294" s="15"/>
      <c r="U294" s="15"/>
      <c r="V294" s="15"/>
      <c r="W294" s="15"/>
      <c r="X294" s="15"/>
      <c r="Y294" s="15"/>
      <c r="Z294" s="15"/>
      <c r="AA294" s="15"/>
      <c r="AB294" s="15"/>
      <c r="AC294" s="15"/>
      <c r="AD294" s="15"/>
      <c r="AE294" s="15"/>
      <c r="AF294" s="15"/>
      <c r="AG294" s="15"/>
      <c r="AH294" s="15"/>
      <c r="AI294" s="17"/>
      <c r="AJ294" s="21"/>
      <c r="AK294" s="366"/>
    </row>
    <row r="295" spans="2:37" ht="15.75" x14ac:dyDescent="0.25">
      <c r="B295" s="622" t="s">
        <v>281</v>
      </c>
      <c r="C295" s="545"/>
      <c r="D295" s="545"/>
      <c r="E295" s="545"/>
      <c r="F295" s="545"/>
      <c r="G295" s="545"/>
      <c r="H295" s="545"/>
      <c r="I295" s="545"/>
      <c r="J295" s="545"/>
      <c r="K295" s="545"/>
      <c r="L295" s="545"/>
      <c r="M295" s="545"/>
      <c r="N295" s="545"/>
      <c r="O295" s="545"/>
      <c r="P295" s="545"/>
      <c r="Q295" s="545"/>
      <c r="R295" s="545"/>
      <c r="S295" s="15"/>
      <c r="T295" s="15"/>
      <c r="U295" s="15"/>
      <c r="V295" s="15"/>
      <c r="W295" s="15"/>
      <c r="X295" s="15"/>
      <c r="Y295" s="15"/>
      <c r="Z295" s="15"/>
      <c r="AA295" s="15"/>
      <c r="AB295" s="15"/>
      <c r="AC295" s="15"/>
      <c r="AD295" s="15"/>
      <c r="AE295" s="15"/>
      <c r="AF295" s="15"/>
      <c r="AG295" s="15"/>
      <c r="AH295" s="15"/>
      <c r="AI295" s="17"/>
      <c r="AJ295" s="21"/>
      <c r="AK295" s="366"/>
    </row>
    <row r="296" spans="2:37" ht="15.75" x14ac:dyDescent="0.25">
      <c r="B296" s="414"/>
      <c r="C296" s="545">
        <v>2022</v>
      </c>
      <c r="D296" s="545"/>
      <c r="E296" s="545"/>
      <c r="F296" s="545"/>
      <c r="G296" s="545"/>
      <c r="H296" s="545"/>
      <c r="I296" s="545"/>
      <c r="J296" s="545"/>
      <c r="K296" s="545"/>
      <c r="L296" s="545"/>
      <c r="M296" s="545"/>
      <c r="N296" s="545"/>
      <c r="O296" s="545"/>
      <c r="P296" s="545"/>
      <c r="Q296" s="545"/>
      <c r="R296" s="331"/>
      <c r="S296" s="15"/>
      <c r="T296" s="15"/>
      <c r="U296" s="15"/>
      <c r="V296" s="15"/>
      <c r="W296" s="15"/>
      <c r="X296" s="15"/>
      <c r="Y296" s="15"/>
      <c r="Z296" s="15"/>
      <c r="AA296" s="15"/>
      <c r="AB296" s="15"/>
      <c r="AC296" s="15"/>
      <c r="AD296" s="15"/>
      <c r="AE296" s="15"/>
      <c r="AF296" s="15"/>
      <c r="AG296" s="15"/>
      <c r="AH296" s="15"/>
      <c r="AI296" s="17"/>
      <c r="AJ296" s="21"/>
      <c r="AK296" s="366"/>
    </row>
    <row r="297" spans="2:37" ht="15.75" x14ac:dyDescent="0.25">
      <c r="B297" s="20"/>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c r="AC297" s="15"/>
      <c r="AD297" s="15"/>
      <c r="AE297" s="15"/>
      <c r="AF297" s="15"/>
      <c r="AG297" s="15"/>
      <c r="AH297" s="15"/>
      <c r="AI297" s="17"/>
      <c r="AJ297" s="21"/>
      <c r="AK297" s="366"/>
    </row>
    <row r="298" spans="2:37" ht="15.75" x14ac:dyDescent="0.25">
      <c r="B298" s="20" t="s">
        <v>288</v>
      </c>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c r="AC298" s="15"/>
      <c r="AD298" s="15"/>
      <c r="AE298" s="15"/>
      <c r="AF298" s="15"/>
      <c r="AG298" s="15"/>
      <c r="AH298" s="15"/>
      <c r="AI298" s="17"/>
      <c r="AJ298" s="21"/>
      <c r="AK298" s="366"/>
    </row>
    <row r="299" spans="2:37" ht="15.75" x14ac:dyDescent="0.25">
      <c r="B299" s="20"/>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c r="AC299" s="15"/>
      <c r="AD299" s="15"/>
      <c r="AE299" s="15"/>
      <c r="AF299" s="15"/>
      <c r="AG299" s="15"/>
      <c r="AH299" s="15"/>
      <c r="AI299" s="17"/>
      <c r="AJ299" s="21"/>
      <c r="AK299" s="366"/>
    </row>
    <row r="300" spans="2:37" ht="15.75" x14ac:dyDescent="0.25">
      <c r="B300" s="20"/>
      <c r="C300" s="432" t="s">
        <v>128</v>
      </c>
      <c r="D300" s="218">
        <v>1</v>
      </c>
      <c r="E300" s="218">
        <v>2</v>
      </c>
      <c r="F300" s="218">
        <v>3</v>
      </c>
      <c r="G300" s="218">
        <v>4</v>
      </c>
      <c r="H300" s="218">
        <v>5</v>
      </c>
      <c r="I300" s="218">
        <v>6</v>
      </c>
      <c r="J300" s="218">
        <v>7</v>
      </c>
      <c r="K300" s="218">
        <v>8</v>
      </c>
      <c r="L300" s="218">
        <v>9</v>
      </c>
      <c r="M300" s="218">
        <v>10</v>
      </c>
      <c r="N300" s="218">
        <v>11</v>
      </c>
      <c r="O300" s="218">
        <v>12</v>
      </c>
      <c r="P300" s="218">
        <v>13</v>
      </c>
      <c r="Q300" s="218">
        <v>14</v>
      </c>
      <c r="R300" s="218">
        <v>15</v>
      </c>
      <c r="S300" s="218">
        <v>16</v>
      </c>
      <c r="T300" s="218">
        <v>17</v>
      </c>
      <c r="U300" s="218">
        <v>18</v>
      </c>
      <c r="V300" s="218">
        <v>19</v>
      </c>
      <c r="W300" s="218">
        <v>20</v>
      </c>
      <c r="X300" s="218">
        <v>21</v>
      </c>
      <c r="Y300" s="218">
        <v>22</v>
      </c>
      <c r="Z300" s="218">
        <v>23</v>
      </c>
      <c r="AA300" s="218">
        <v>24</v>
      </c>
      <c r="AB300" s="218">
        <v>25</v>
      </c>
      <c r="AC300" s="218">
        <v>26</v>
      </c>
      <c r="AD300" s="218">
        <v>27</v>
      </c>
      <c r="AE300" s="218">
        <v>28</v>
      </c>
      <c r="AF300" s="218">
        <v>29</v>
      </c>
      <c r="AG300" s="218">
        <v>30</v>
      </c>
      <c r="AH300" s="218">
        <v>31</v>
      </c>
      <c r="AI300" s="644" t="s">
        <v>304</v>
      </c>
      <c r="AJ300" s="645"/>
      <c r="AK300" s="366"/>
    </row>
    <row r="301" spans="2:37" ht="15.75" x14ac:dyDescent="0.25">
      <c r="B301" s="20"/>
      <c r="C301" s="432"/>
      <c r="D301" s="218" t="s">
        <v>272</v>
      </c>
      <c r="E301" s="218" t="s">
        <v>273</v>
      </c>
      <c r="F301" s="218" t="s">
        <v>274</v>
      </c>
      <c r="G301" s="218" t="s">
        <v>275</v>
      </c>
      <c r="H301" s="218" t="s">
        <v>276</v>
      </c>
      <c r="I301" s="218" t="s">
        <v>277</v>
      </c>
      <c r="J301" s="218" t="s">
        <v>278</v>
      </c>
      <c r="K301" s="218" t="str">
        <f>D301</f>
        <v>Mon</v>
      </c>
      <c r="L301" s="218" t="str">
        <f t="shared" ref="L301:AH301" si="17">E301</f>
        <v>Tue</v>
      </c>
      <c r="M301" s="218" t="str">
        <f t="shared" si="17"/>
        <v>Wed</v>
      </c>
      <c r="N301" s="218" t="str">
        <f t="shared" si="17"/>
        <v>Thurs</v>
      </c>
      <c r="O301" s="218" t="str">
        <f t="shared" si="17"/>
        <v>Fri</v>
      </c>
      <c r="P301" s="218" t="str">
        <f t="shared" si="17"/>
        <v>Sat</v>
      </c>
      <c r="Q301" s="218" t="str">
        <f t="shared" si="17"/>
        <v>Sun</v>
      </c>
      <c r="R301" s="218" t="str">
        <f t="shared" si="17"/>
        <v>Mon</v>
      </c>
      <c r="S301" s="218" t="str">
        <f t="shared" si="17"/>
        <v>Tue</v>
      </c>
      <c r="T301" s="218" t="str">
        <f t="shared" si="17"/>
        <v>Wed</v>
      </c>
      <c r="U301" s="218" t="str">
        <f t="shared" si="17"/>
        <v>Thurs</v>
      </c>
      <c r="V301" s="218" t="str">
        <f t="shared" si="17"/>
        <v>Fri</v>
      </c>
      <c r="W301" s="218" t="str">
        <f t="shared" si="17"/>
        <v>Sat</v>
      </c>
      <c r="X301" s="218" t="str">
        <f t="shared" si="17"/>
        <v>Sun</v>
      </c>
      <c r="Y301" s="218" t="str">
        <f t="shared" si="17"/>
        <v>Mon</v>
      </c>
      <c r="Z301" s="218" t="str">
        <f t="shared" si="17"/>
        <v>Tue</v>
      </c>
      <c r="AA301" s="218" t="str">
        <f t="shared" si="17"/>
        <v>Wed</v>
      </c>
      <c r="AB301" s="218" t="str">
        <f t="shared" si="17"/>
        <v>Thurs</v>
      </c>
      <c r="AC301" s="218" t="str">
        <f t="shared" si="17"/>
        <v>Fri</v>
      </c>
      <c r="AD301" s="218" t="str">
        <f t="shared" si="17"/>
        <v>Sat</v>
      </c>
      <c r="AE301" s="218" t="str">
        <f t="shared" si="17"/>
        <v>Sun</v>
      </c>
      <c r="AF301" s="218" t="str">
        <f t="shared" si="17"/>
        <v>Mon</v>
      </c>
      <c r="AG301" s="218" t="str">
        <f t="shared" si="17"/>
        <v>Tue</v>
      </c>
      <c r="AH301" s="218" t="str">
        <f t="shared" si="17"/>
        <v>Wed</v>
      </c>
      <c r="AI301" s="644" t="s">
        <v>305</v>
      </c>
      <c r="AJ301" s="645"/>
      <c r="AK301" s="366"/>
    </row>
    <row r="302" spans="2:37" ht="15.75" x14ac:dyDescent="0.25">
      <c r="B302" s="20"/>
      <c r="C302" s="214">
        <v>1</v>
      </c>
      <c r="D302" s="481"/>
      <c r="E302" s="481"/>
      <c r="F302" s="481"/>
      <c r="G302" s="481"/>
      <c r="H302" s="481"/>
      <c r="I302" s="481"/>
      <c r="J302" s="481"/>
      <c r="K302" s="481"/>
      <c r="L302" s="481"/>
      <c r="M302" s="481"/>
      <c r="N302" s="481"/>
      <c r="O302" s="481"/>
      <c r="P302" s="481"/>
      <c r="Q302" s="481"/>
      <c r="R302" s="481"/>
      <c r="S302" s="481"/>
      <c r="T302" s="481"/>
      <c r="U302" s="481"/>
      <c r="V302" s="481"/>
      <c r="W302" s="481"/>
      <c r="X302" s="481"/>
      <c r="Y302" s="481"/>
      <c r="Z302" s="481"/>
      <c r="AA302" s="481"/>
      <c r="AB302" s="481"/>
      <c r="AC302" s="481"/>
      <c r="AD302" s="481"/>
      <c r="AE302" s="481"/>
      <c r="AF302" s="481"/>
      <c r="AG302" s="481"/>
      <c r="AH302" s="481"/>
      <c r="AI302" s="650" t="str">
        <f>IFERROR(AVERAGE(D302:AH302),"")</f>
        <v/>
      </c>
      <c r="AJ302" s="651"/>
      <c r="AK302" s="366"/>
    </row>
    <row r="303" spans="2:37" ht="15.75" x14ac:dyDescent="0.25">
      <c r="B303" s="20"/>
      <c r="C303" s="214">
        <v>2</v>
      </c>
      <c r="D303" s="309"/>
      <c r="E303" s="309"/>
      <c r="F303" s="309"/>
      <c r="G303" s="309"/>
      <c r="H303" s="309"/>
      <c r="I303" s="309"/>
      <c r="J303" s="309"/>
      <c r="K303" s="309"/>
      <c r="L303" s="309"/>
      <c r="M303" s="309"/>
      <c r="N303" s="309"/>
      <c r="O303" s="309"/>
      <c r="P303" s="309"/>
      <c r="Q303" s="309"/>
      <c r="R303" s="309"/>
      <c r="S303" s="309"/>
      <c r="T303" s="309"/>
      <c r="U303" s="309"/>
      <c r="V303" s="309"/>
      <c r="W303" s="309"/>
      <c r="X303" s="309"/>
      <c r="Y303" s="309"/>
      <c r="Z303" s="309"/>
      <c r="AA303" s="309"/>
      <c r="AB303" s="309"/>
      <c r="AC303" s="309"/>
      <c r="AD303" s="309"/>
      <c r="AE303" s="309"/>
      <c r="AF303" s="309"/>
      <c r="AG303" s="309"/>
      <c r="AH303" s="309"/>
      <c r="AI303" s="646" t="str">
        <f>IFERROR(AVERAGE(D303:AH303),"")</f>
        <v/>
      </c>
      <c r="AJ303" s="647"/>
      <c r="AK303" s="366"/>
    </row>
    <row r="304" spans="2:37" ht="15.75" x14ac:dyDescent="0.25">
      <c r="B304" s="20"/>
      <c r="C304" s="214">
        <v>3</v>
      </c>
      <c r="D304" s="309"/>
      <c r="E304" s="309"/>
      <c r="F304" s="309"/>
      <c r="G304" s="309"/>
      <c r="H304" s="309"/>
      <c r="I304" s="309"/>
      <c r="J304" s="309"/>
      <c r="K304" s="309"/>
      <c r="L304" s="309"/>
      <c r="M304" s="309"/>
      <c r="N304" s="309"/>
      <c r="O304" s="309"/>
      <c r="P304" s="309"/>
      <c r="Q304" s="309"/>
      <c r="R304" s="309"/>
      <c r="S304" s="309"/>
      <c r="T304" s="309"/>
      <c r="U304" s="309"/>
      <c r="V304" s="309"/>
      <c r="W304" s="309"/>
      <c r="X304" s="309"/>
      <c r="Y304" s="309"/>
      <c r="Z304" s="309"/>
      <c r="AA304" s="309"/>
      <c r="AB304" s="309"/>
      <c r="AC304" s="309"/>
      <c r="AD304" s="309"/>
      <c r="AE304" s="309"/>
      <c r="AF304" s="309"/>
      <c r="AG304" s="309"/>
      <c r="AH304" s="309"/>
      <c r="AI304" s="646" t="str">
        <f t="shared" ref="AI304:AI307" si="18">IFERROR(AVERAGE(D304:AH304),"")</f>
        <v/>
      </c>
      <c r="AJ304" s="647"/>
      <c r="AK304" s="366"/>
    </row>
    <row r="305" spans="2:37" ht="15.75" x14ac:dyDescent="0.25">
      <c r="B305" s="20"/>
      <c r="C305" s="214">
        <v>4</v>
      </c>
      <c r="D305" s="309"/>
      <c r="E305" s="309"/>
      <c r="F305" s="309"/>
      <c r="G305" s="309"/>
      <c r="H305" s="309"/>
      <c r="I305" s="309"/>
      <c r="J305" s="309"/>
      <c r="K305" s="309"/>
      <c r="L305" s="309"/>
      <c r="M305" s="309"/>
      <c r="N305" s="309"/>
      <c r="O305" s="309"/>
      <c r="P305" s="309"/>
      <c r="Q305" s="309"/>
      <c r="R305" s="309"/>
      <c r="S305" s="309"/>
      <c r="T305" s="309"/>
      <c r="U305" s="309"/>
      <c r="V305" s="309"/>
      <c r="W305" s="309"/>
      <c r="X305" s="309"/>
      <c r="Y305" s="309"/>
      <c r="Z305" s="309"/>
      <c r="AA305" s="309"/>
      <c r="AB305" s="309"/>
      <c r="AC305" s="309"/>
      <c r="AD305" s="309"/>
      <c r="AE305" s="309"/>
      <c r="AF305" s="309"/>
      <c r="AG305" s="309"/>
      <c r="AH305" s="309"/>
      <c r="AI305" s="646" t="str">
        <f t="shared" si="18"/>
        <v/>
      </c>
      <c r="AJ305" s="647"/>
      <c r="AK305" s="366"/>
    </row>
    <row r="306" spans="2:37" ht="15.75" x14ac:dyDescent="0.25">
      <c r="B306" s="20"/>
      <c r="C306" s="214">
        <v>5</v>
      </c>
      <c r="D306" s="309"/>
      <c r="E306" s="309"/>
      <c r="F306" s="309"/>
      <c r="G306" s="309"/>
      <c r="H306" s="309"/>
      <c r="I306" s="309"/>
      <c r="J306" s="309"/>
      <c r="K306" s="309"/>
      <c r="L306" s="309"/>
      <c r="M306" s="309"/>
      <c r="N306" s="309"/>
      <c r="O306" s="309"/>
      <c r="P306" s="309"/>
      <c r="Q306" s="309"/>
      <c r="R306" s="309"/>
      <c r="S306" s="309"/>
      <c r="T306" s="309"/>
      <c r="U306" s="309"/>
      <c r="V306" s="309"/>
      <c r="W306" s="309"/>
      <c r="X306" s="309"/>
      <c r="Y306" s="309"/>
      <c r="Z306" s="309"/>
      <c r="AA306" s="309"/>
      <c r="AB306" s="309"/>
      <c r="AC306" s="309"/>
      <c r="AD306" s="309"/>
      <c r="AE306" s="309"/>
      <c r="AF306" s="309"/>
      <c r="AG306" s="309"/>
      <c r="AH306" s="309"/>
      <c r="AI306" s="646" t="str">
        <f t="shared" si="18"/>
        <v/>
      </c>
      <c r="AJ306" s="647"/>
      <c r="AK306" s="366"/>
    </row>
    <row r="307" spans="2:37" ht="15.75" x14ac:dyDescent="0.25">
      <c r="B307" s="20"/>
      <c r="C307" s="214">
        <v>6</v>
      </c>
      <c r="D307" s="309"/>
      <c r="E307" s="309"/>
      <c r="F307" s="309"/>
      <c r="G307" s="309"/>
      <c r="H307" s="309"/>
      <c r="I307" s="309"/>
      <c r="J307" s="309"/>
      <c r="K307" s="309"/>
      <c r="L307" s="309"/>
      <c r="M307" s="309"/>
      <c r="N307" s="309"/>
      <c r="O307" s="309"/>
      <c r="P307" s="309"/>
      <c r="Q307" s="309"/>
      <c r="R307" s="309"/>
      <c r="S307" s="309"/>
      <c r="T307" s="309"/>
      <c r="U307" s="309"/>
      <c r="V307" s="309"/>
      <c r="W307" s="309"/>
      <c r="X307" s="309"/>
      <c r="Y307" s="309"/>
      <c r="Z307" s="309"/>
      <c r="AA307" s="309"/>
      <c r="AB307" s="309"/>
      <c r="AC307" s="309"/>
      <c r="AD307" s="309"/>
      <c r="AE307" s="309"/>
      <c r="AF307" s="309"/>
      <c r="AG307" s="309"/>
      <c r="AH307" s="309"/>
      <c r="AI307" s="646" t="str">
        <f t="shared" si="18"/>
        <v/>
      </c>
      <c r="AJ307" s="647"/>
      <c r="AK307" s="366"/>
    </row>
    <row r="308" spans="2:37" ht="15.75" x14ac:dyDescent="0.25">
      <c r="B308" s="20"/>
      <c r="C308" s="214">
        <v>7</v>
      </c>
      <c r="D308" s="309"/>
      <c r="E308" s="309"/>
      <c r="F308" s="309"/>
      <c r="G308" s="309"/>
      <c r="H308" s="309"/>
      <c r="I308" s="309"/>
      <c r="J308" s="309"/>
      <c r="K308" s="309"/>
      <c r="L308" s="309"/>
      <c r="M308" s="309"/>
      <c r="N308" s="309"/>
      <c r="O308" s="309"/>
      <c r="P308" s="309"/>
      <c r="Q308" s="309"/>
      <c r="R308" s="309"/>
      <c r="S308" s="309"/>
      <c r="T308" s="309"/>
      <c r="U308" s="309"/>
      <c r="V308" s="309"/>
      <c r="W308" s="309"/>
      <c r="X308" s="309"/>
      <c r="Y308" s="309"/>
      <c r="Z308" s="309"/>
      <c r="AA308" s="309"/>
      <c r="AB308" s="309"/>
      <c r="AC308" s="309"/>
      <c r="AD308" s="309"/>
      <c r="AE308" s="309"/>
      <c r="AF308" s="309"/>
      <c r="AG308" s="309"/>
      <c r="AH308" s="309"/>
      <c r="AI308" s="646" t="str">
        <f>IFERROR(AVERAGE(D308:AH308),"")</f>
        <v/>
      </c>
      <c r="AJ308" s="647"/>
      <c r="AK308" s="366"/>
    </row>
    <row r="309" spans="2:37" ht="15.75" x14ac:dyDescent="0.25">
      <c r="B309" s="20"/>
      <c r="C309" s="214">
        <v>8</v>
      </c>
      <c r="D309" s="309"/>
      <c r="E309" s="309"/>
      <c r="F309" s="309"/>
      <c r="G309" s="309"/>
      <c r="H309" s="309"/>
      <c r="I309" s="309"/>
      <c r="J309" s="309"/>
      <c r="K309" s="309"/>
      <c r="L309" s="309"/>
      <c r="M309" s="309"/>
      <c r="N309" s="309"/>
      <c r="O309" s="309"/>
      <c r="P309" s="309"/>
      <c r="Q309" s="309"/>
      <c r="R309" s="309"/>
      <c r="S309" s="309"/>
      <c r="T309" s="309"/>
      <c r="U309" s="309"/>
      <c r="V309" s="309"/>
      <c r="W309" s="309"/>
      <c r="X309" s="309"/>
      <c r="Y309" s="309"/>
      <c r="Z309" s="309"/>
      <c r="AA309" s="309"/>
      <c r="AB309" s="309"/>
      <c r="AC309" s="309"/>
      <c r="AD309" s="309"/>
      <c r="AE309" s="309"/>
      <c r="AF309" s="309"/>
      <c r="AG309" s="309"/>
      <c r="AH309" s="309"/>
      <c r="AI309" s="646" t="str">
        <f t="shared" ref="AI309:AI322" si="19">IFERROR(AVERAGE(D309:AH309),"")</f>
        <v/>
      </c>
      <c r="AJ309" s="647"/>
      <c r="AK309" s="366"/>
    </row>
    <row r="310" spans="2:37" ht="15.75" x14ac:dyDescent="0.25">
      <c r="B310" s="20"/>
      <c r="C310" s="214">
        <v>9</v>
      </c>
      <c r="D310" s="309"/>
      <c r="E310" s="309"/>
      <c r="F310" s="309"/>
      <c r="G310" s="309"/>
      <c r="H310" s="309"/>
      <c r="I310" s="309"/>
      <c r="J310" s="309"/>
      <c r="K310" s="309"/>
      <c r="L310" s="309"/>
      <c r="M310" s="309"/>
      <c r="N310" s="309"/>
      <c r="O310" s="309"/>
      <c r="P310" s="309"/>
      <c r="Q310" s="309"/>
      <c r="R310" s="309"/>
      <c r="S310" s="309"/>
      <c r="T310" s="309"/>
      <c r="U310" s="309"/>
      <c r="V310" s="309"/>
      <c r="W310" s="309"/>
      <c r="X310" s="309"/>
      <c r="Y310" s="309"/>
      <c r="Z310" s="309"/>
      <c r="AA310" s="309"/>
      <c r="AB310" s="309"/>
      <c r="AC310" s="309"/>
      <c r="AD310" s="309"/>
      <c r="AE310" s="309"/>
      <c r="AF310" s="309"/>
      <c r="AG310" s="309"/>
      <c r="AH310" s="309"/>
      <c r="AI310" s="646" t="str">
        <f t="shared" si="19"/>
        <v/>
      </c>
      <c r="AJ310" s="647"/>
      <c r="AK310" s="366"/>
    </row>
    <row r="311" spans="2:37" ht="15.75" x14ac:dyDescent="0.25">
      <c r="B311" s="20"/>
      <c r="C311" s="346">
        <v>10</v>
      </c>
      <c r="D311" s="309"/>
      <c r="E311" s="309"/>
      <c r="F311" s="309"/>
      <c r="G311" s="309"/>
      <c r="H311" s="309"/>
      <c r="I311" s="309"/>
      <c r="J311" s="309"/>
      <c r="K311" s="309"/>
      <c r="L311" s="309"/>
      <c r="M311" s="309"/>
      <c r="N311" s="309"/>
      <c r="O311" s="309"/>
      <c r="P311" s="309"/>
      <c r="Q311" s="309"/>
      <c r="R311" s="309"/>
      <c r="S311" s="309"/>
      <c r="T311" s="309"/>
      <c r="U311" s="309"/>
      <c r="V311" s="309"/>
      <c r="W311" s="309"/>
      <c r="X311" s="309"/>
      <c r="Y311" s="309"/>
      <c r="Z311" s="309"/>
      <c r="AA311" s="309"/>
      <c r="AB311" s="309"/>
      <c r="AC311" s="309"/>
      <c r="AD311" s="309"/>
      <c r="AE311" s="309"/>
      <c r="AF311" s="309"/>
      <c r="AG311" s="309"/>
      <c r="AH311" s="309"/>
      <c r="AI311" s="646" t="str">
        <f t="shared" si="19"/>
        <v/>
      </c>
      <c r="AJ311" s="647"/>
      <c r="AK311" s="366"/>
    </row>
    <row r="312" spans="2:37" ht="15.75" x14ac:dyDescent="0.25">
      <c r="B312" s="20"/>
      <c r="C312" s="346">
        <v>11</v>
      </c>
      <c r="D312" s="309"/>
      <c r="E312" s="309"/>
      <c r="F312" s="309"/>
      <c r="G312" s="309"/>
      <c r="H312" s="309"/>
      <c r="I312" s="309"/>
      <c r="J312" s="309"/>
      <c r="K312" s="309"/>
      <c r="L312" s="309"/>
      <c r="M312" s="309"/>
      <c r="N312" s="309"/>
      <c r="O312" s="309"/>
      <c r="P312" s="309"/>
      <c r="Q312" s="309"/>
      <c r="R312" s="309"/>
      <c r="S312" s="309"/>
      <c r="T312" s="309"/>
      <c r="U312" s="309"/>
      <c r="V312" s="309"/>
      <c r="W312" s="309"/>
      <c r="X312" s="309"/>
      <c r="Y312" s="309"/>
      <c r="Z312" s="309"/>
      <c r="AA312" s="309"/>
      <c r="AB312" s="309"/>
      <c r="AC312" s="309"/>
      <c r="AD312" s="309"/>
      <c r="AE312" s="309"/>
      <c r="AF312" s="309"/>
      <c r="AG312" s="309"/>
      <c r="AH312" s="309"/>
      <c r="AI312" s="646" t="str">
        <f t="shared" si="19"/>
        <v/>
      </c>
      <c r="AJ312" s="647"/>
      <c r="AK312" s="366"/>
    </row>
    <row r="313" spans="2:37" ht="15.75" x14ac:dyDescent="0.25">
      <c r="B313" s="20"/>
      <c r="C313" s="346">
        <v>12</v>
      </c>
      <c r="D313" s="309"/>
      <c r="E313" s="309"/>
      <c r="F313" s="309"/>
      <c r="G313" s="309"/>
      <c r="H313" s="309"/>
      <c r="I313" s="309"/>
      <c r="J313" s="309"/>
      <c r="K313" s="309"/>
      <c r="L313" s="309"/>
      <c r="M313" s="309"/>
      <c r="N313" s="309"/>
      <c r="O313" s="309"/>
      <c r="P313" s="309"/>
      <c r="Q313" s="309"/>
      <c r="R313" s="309"/>
      <c r="S313" s="309"/>
      <c r="T313" s="309"/>
      <c r="U313" s="309"/>
      <c r="V313" s="309"/>
      <c r="W313" s="309"/>
      <c r="X313" s="309"/>
      <c r="Y313" s="309"/>
      <c r="Z313" s="309"/>
      <c r="AA313" s="309"/>
      <c r="AB313" s="309"/>
      <c r="AC313" s="309"/>
      <c r="AD313" s="309"/>
      <c r="AE313" s="309"/>
      <c r="AF313" s="309"/>
      <c r="AG313" s="309"/>
      <c r="AH313" s="309"/>
      <c r="AI313" s="646" t="str">
        <f t="shared" si="19"/>
        <v/>
      </c>
      <c r="AJ313" s="647"/>
      <c r="AK313" s="366"/>
    </row>
    <row r="314" spans="2:37" ht="15.75" x14ac:dyDescent="0.25">
      <c r="B314" s="20"/>
      <c r="C314" s="346">
        <v>13</v>
      </c>
      <c r="D314" s="309"/>
      <c r="E314" s="309"/>
      <c r="F314" s="309"/>
      <c r="G314" s="309"/>
      <c r="H314" s="309"/>
      <c r="I314" s="309"/>
      <c r="J314" s="309"/>
      <c r="K314" s="309"/>
      <c r="L314" s="309"/>
      <c r="M314" s="309"/>
      <c r="N314" s="309"/>
      <c r="O314" s="309"/>
      <c r="P314" s="309"/>
      <c r="Q314" s="309"/>
      <c r="R314" s="309"/>
      <c r="S314" s="309"/>
      <c r="T314" s="309"/>
      <c r="U314" s="309"/>
      <c r="V314" s="309"/>
      <c r="W314" s="309"/>
      <c r="X314" s="309"/>
      <c r="Y314" s="309"/>
      <c r="Z314" s="309"/>
      <c r="AA314" s="309"/>
      <c r="AB314" s="309"/>
      <c r="AC314" s="309"/>
      <c r="AD314" s="309"/>
      <c r="AE314" s="309"/>
      <c r="AF314" s="309"/>
      <c r="AG314" s="309"/>
      <c r="AH314" s="309"/>
      <c r="AI314" s="646" t="str">
        <f t="shared" si="19"/>
        <v/>
      </c>
      <c r="AJ314" s="647"/>
      <c r="AK314" s="366"/>
    </row>
    <row r="315" spans="2:37" ht="15.75" x14ac:dyDescent="0.25">
      <c r="B315" s="20"/>
      <c r="C315" s="346">
        <v>14</v>
      </c>
      <c r="D315" s="309"/>
      <c r="E315" s="309"/>
      <c r="F315" s="309"/>
      <c r="G315" s="309"/>
      <c r="H315" s="309"/>
      <c r="I315" s="309"/>
      <c r="J315" s="309"/>
      <c r="K315" s="309"/>
      <c r="L315" s="309"/>
      <c r="M315" s="309"/>
      <c r="N315" s="309"/>
      <c r="O315" s="309"/>
      <c r="P315" s="309"/>
      <c r="Q315" s="309"/>
      <c r="R315" s="309"/>
      <c r="S315" s="309"/>
      <c r="T315" s="309"/>
      <c r="U315" s="309"/>
      <c r="V315" s="309"/>
      <c r="W315" s="309"/>
      <c r="X315" s="309"/>
      <c r="Y315" s="309"/>
      <c r="Z315" s="309"/>
      <c r="AA315" s="309"/>
      <c r="AB315" s="309"/>
      <c r="AC315" s="309"/>
      <c r="AD315" s="309"/>
      <c r="AE315" s="309"/>
      <c r="AF315" s="309"/>
      <c r="AG315" s="309"/>
      <c r="AH315" s="309"/>
      <c r="AI315" s="646" t="str">
        <f t="shared" si="19"/>
        <v/>
      </c>
      <c r="AJ315" s="647"/>
      <c r="AK315" s="366"/>
    </row>
    <row r="316" spans="2:37" ht="15.75" x14ac:dyDescent="0.25">
      <c r="B316" s="20"/>
      <c r="C316" s="346">
        <v>15</v>
      </c>
      <c r="D316" s="309"/>
      <c r="E316" s="309"/>
      <c r="F316" s="309"/>
      <c r="G316" s="309"/>
      <c r="H316" s="309"/>
      <c r="I316" s="309"/>
      <c r="J316" s="309"/>
      <c r="K316" s="309"/>
      <c r="L316" s="309"/>
      <c r="M316" s="309"/>
      <c r="N316" s="309"/>
      <c r="O316" s="309"/>
      <c r="P316" s="309"/>
      <c r="Q316" s="309"/>
      <c r="R316" s="309"/>
      <c r="S316" s="309"/>
      <c r="T316" s="309"/>
      <c r="U316" s="309"/>
      <c r="V316" s="309"/>
      <c r="W316" s="309"/>
      <c r="X316" s="309"/>
      <c r="Y316" s="309"/>
      <c r="Z316" s="309"/>
      <c r="AA316" s="309"/>
      <c r="AB316" s="309"/>
      <c r="AC316" s="309"/>
      <c r="AD316" s="309"/>
      <c r="AE316" s="309"/>
      <c r="AF316" s="309"/>
      <c r="AG316" s="309"/>
      <c r="AH316" s="309"/>
      <c r="AI316" s="646" t="str">
        <f t="shared" si="19"/>
        <v/>
      </c>
      <c r="AJ316" s="647"/>
      <c r="AK316" s="366"/>
    </row>
    <row r="317" spans="2:37" ht="15.75" x14ac:dyDescent="0.25">
      <c r="B317" s="20"/>
      <c r="C317" s="346">
        <v>16</v>
      </c>
      <c r="D317" s="309"/>
      <c r="E317" s="309"/>
      <c r="F317" s="309"/>
      <c r="G317" s="309"/>
      <c r="H317" s="309"/>
      <c r="I317" s="309"/>
      <c r="J317" s="309"/>
      <c r="K317" s="309"/>
      <c r="L317" s="309"/>
      <c r="M317" s="309"/>
      <c r="N317" s="309"/>
      <c r="O317" s="309"/>
      <c r="P317" s="309"/>
      <c r="Q317" s="309"/>
      <c r="R317" s="309"/>
      <c r="S317" s="309"/>
      <c r="T317" s="309"/>
      <c r="U317" s="309"/>
      <c r="V317" s="309"/>
      <c r="W317" s="309"/>
      <c r="X317" s="309"/>
      <c r="Y317" s="309"/>
      <c r="Z317" s="309"/>
      <c r="AA317" s="309"/>
      <c r="AB317" s="309"/>
      <c r="AC317" s="309"/>
      <c r="AD317" s="309"/>
      <c r="AE317" s="309"/>
      <c r="AF317" s="309"/>
      <c r="AG317" s="309"/>
      <c r="AH317" s="309"/>
      <c r="AI317" s="646" t="str">
        <f t="shared" si="19"/>
        <v/>
      </c>
      <c r="AJ317" s="647"/>
      <c r="AK317" s="366"/>
    </row>
    <row r="318" spans="2:37" ht="15.75" x14ac:dyDescent="0.25">
      <c r="B318" s="20"/>
      <c r="C318" s="346">
        <v>17</v>
      </c>
      <c r="D318" s="309"/>
      <c r="E318" s="309"/>
      <c r="F318" s="309"/>
      <c r="G318" s="309"/>
      <c r="H318" s="309"/>
      <c r="I318" s="309"/>
      <c r="J318" s="309"/>
      <c r="K318" s="309"/>
      <c r="L318" s="309"/>
      <c r="M318" s="309"/>
      <c r="N318" s="309"/>
      <c r="O318" s="309"/>
      <c r="P318" s="309"/>
      <c r="Q318" s="309"/>
      <c r="R318" s="309"/>
      <c r="S318" s="309"/>
      <c r="T318" s="309"/>
      <c r="U318" s="309"/>
      <c r="V318" s="309"/>
      <c r="W318" s="309"/>
      <c r="X318" s="309"/>
      <c r="Y318" s="309"/>
      <c r="Z318" s="309"/>
      <c r="AA318" s="309"/>
      <c r="AB318" s="309"/>
      <c r="AC318" s="309"/>
      <c r="AD318" s="309"/>
      <c r="AE318" s="309"/>
      <c r="AF318" s="309"/>
      <c r="AG318" s="309"/>
      <c r="AH318" s="309"/>
      <c r="AI318" s="646" t="str">
        <f t="shared" si="19"/>
        <v/>
      </c>
      <c r="AJ318" s="647"/>
      <c r="AK318" s="366"/>
    </row>
    <row r="319" spans="2:37" ht="15.75" x14ac:dyDescent="0.25">
      <c r="B319" s="20"/>
      <c r="C319" s="346">
        <v>18</v>
      </c>
      <c r="D319" s="309"/>
      <c r="E319" s="309"/>
      <c r="F319" s="309"/>
      <c r="G319" s="309"/>
      <c r="H319" s="309"/>
      <c r="I319" s="309"/>
      <c r="J319" s="309"/>
      <c r="K319" s="309"/>
      <c r="L319" s="309"/>
      <c r="M319" s="309"/>
      <c r="N319" s="309"/>
      <c r="O319" s="309"/>
      <c r="P319" s="309"/>
      <c r="Q319" s="309"/>
      <c r="R319" s="309"/>
      <c r="S319" s="309"/>
      <c r="T319" s="309"/>
      <c r="U319" s="309"/>
      <c r="V319" s="309"/>
      <c r="W319" s="309"/>
      <c r="X319" s="309"/>
      <c r="Y319" s="309"/>
      <c r="Z319" s="309"/>
      <c r="AA319" s="309"/>
      <c r="AB319" s="309"/>
      <c r="AC319" s="309"/>
      <c r="AD319" s="309"/>
      <c r="AE319" s="309"/>
      <c r="AF319" s="309"/>
      <c r="AG319" s="309"/>
      <c r="AH319" s="309"/>
      <c r="AI319" s="646" t="str">
        <f t="shared" si="19"/>
        <v/>
      </c>
      <c r="AJ319" s="647"/>
      <c r="AK319" s="366"/>
    </row>
    <row r="320" spans="2:37" ht="15.75" x14ac:dyDescent="0.25">
      <c r="B320" s="20"/>
      <c r="C320" s="346">
        <v>19</v>
      </c>
      <c r="D320" s="309"/>
      <c r="E320" s="309"/>
      <c r="F320" s="309"/>
      <c r="G320" s="309"/>
      <c r="H320" s="309"/>
      <c r="I320" s="309"/>
      <c r="J320" s="309"/>
      <c r="K320" s="309"/>
      <c r="L320" s="309"/>
      <c r="M320" s="309"/>
      <c r="N320" s="309"/>
      <c r="O320" s="309"/>
      <c r="P320" s="309"/>
      <c r="Q320" s="309"/>
      <c r="R320" s="309"/>
      <c r="S320" s="309"/>
      <c r="T320" s="309"/>
      <c r="U320" s="309"/>
      <c r="V320" s="309"/>
      <c r="W320" s="309"/>
      <c r="X320" s="309"/>
      <c r="Y320" s="309"/>
      <c r="Z320" s="309"/>
      <c r="AA320" s="309"/>
      <c r="AB320" s="309"/>
      <c r="AC320" s="309"/>
      <c r="AD320" s="309"/>
      <c r="AE320" s="309"/>
      <c r="AF320" s="309"/>
      <c r="AG320" s="309"/>
      <c r="AH320" s="309"/>
      <c r="AI320" s="646" t="str">
        <f t="shared" si="19"/>
        <v/>
      </c>
      <c r="AJ320" s="647"/>
      <c r="AK320" s="366"/>
    </row>
    <row r="321" spans="2:37" ht="15.75" x14ac:dyDescent="0.25">
      <c r="B321" s="20"/>
      <c r="C321" s="346">
        <v>20</v>
      </c>
      <c r="D321" s="309"/>
      <c r="E321" s="309"/>
      <c r="F321" s="309"/>
      <c r="G321" s="309"/>
      <c r="H321" s="309"/>
      <c r="I321" s="309"/>
      <c r="J321" s="309"/>
      <c r="K321" s="309"/>
      <c r="L321" s="309"/>
      <c r="M321" s="309"/>
      <c r="N321" s="309"/>
      <c r="O321" s="309"/>
      <c r="P321" s="309"/>
      <c r="Q321" s="309"/>
      <c r="R321" s="309"/>
      <c r="S321" s="309"/>
      <c r="T321" s="309"/>
      <c r="U321" s="309"/>
      <c r="V321" s="309"/>
      <c r="W321" s="309"/>
      <c r="X321" s="309"/>
      <c r="Y321" s="309"/>
      <c r="Z321" s="309"/>
      <c r="AA321" s="309"/>
      <c r="AB321" s="309"/>
      <c r="AC321" s="309"/>
      <c r="AD321" s="309"/>
      <c r="AE321" s="309"/>
      <c r="AF321" s="309"/>
      <c r="AG321" s="309"/>
      <c r="AH321" s="309"/>
      <c r="AI321" s="646" t="str">
        <f t="shared" si="19"/>
        <v/>
      </c>
      <c r="AJ321" s="647"/>
      <c r="AK321" s="366"/>
    </row>
    <row r="322" spans="2:37" ht="15.75" x14ac:dyDescent="0.25">
      <c r="B322" s="20"/>
      <c r="C322" s="346">
        <v>21</v>
      </c>
      <c r="D322" s="309"/>
      <c r="E322" s="309"/>
      <c r="F322" s="309"/>
      <c r="G322" s="309"/>
      <c r="H322" s="309"/>
      <c r="I322" s="309"/>
      <c r="J322" s="309"/>
      <c r="K322" s="309"/>
      <c r="L322" s="309"/>
      <c r="M322" s="309"/>
      <c r="N322" s="309"/>
      <c r="O322" s="309"/>
      <c r="P322" s="309"/>
      <c r="Q322" s="309"/>
      <c r="R322" s="309"/>
      <c r="S322" s="309"/>
      <c r="T322" s="309"/>
      <c r="U322" s="309"/>
      <c r="V322" s="309"/>
      <c r="W322" s="309"/>
      <c r="X322" s="309"/>
      <c r="Y322" s="309"/>
      <c r="Z322" s="309"/>
      <c r="AA322" s="309"/>
      <c r="AB322" s="309"/>
      <c r="AC322" s="309"/>
      <c r="AD322" s="309"/>
      <c r="AE322" s="309"/>
      <c r="AF322" s="309"/>
      <c r="AG322" s="309"/>
      <c r="AH322" s="309"/>
      <c r="AI322" s="646" t="str">
        <f t="shared" si="19"/>
        <v/>
      </c>
      <c r="AJ322" s="647"/>
      <c r="AK322" s="366"/>
    </row>
    <row r="323" spans="2:37" ht="15.75" x14ac:dyDescent="0.25">
      <c r="B323" s="20"/>
      <c r="C323" s="346">
        <v>22</v>
      </c>
      <c r="D323" s="309"/>
      <c r="E323" s="309"/>
      <c r="F323" s="309"/>
      <c r="G323" s="309"/>
      <c r="H323" s="309"/>
      <c r="I323" s="309"/>
      <c r="J323" s="309"/>
      <c r="K323" s="309"/>
      <c r="L323" s="309"/>
      <c r="M323" s="309"/>
      <c r="N323" s="309"/>
      <c r="O323" s="309"/>
      <c r="P323" s="309"/>
      <c r="Q323" s="309"/>
      <c r="R323" s="309"/>
      <c r="S323" s="309"/>
      <c r="T323" s="309"/>
      <c r="U323" s="309"/>
      <c r="V323" s="309"/>
      <c r="W323" s="309"/>
      <c r="X323" s="309"/>
      <c r="Y323" s="309"/>
      <c r="Z323" s="309"/>
      <c r="AA323" s="309"/>
      <c r="AB323" s="309"/>
      <c r="AC323" s="309"/>
      <c r="AD323" s="309"/>
      <c r="AE323" s="309"/>
      <c r="AF323" s="309"/>
      <c r="AG323" s="309"/>
      <c r="AH323" s="309"/>
      <c r="AI323" s="646" t="str">
        <f>IFERROR(AVERAGE(D323:AH323),"")</f>
        <v/>
      </c>
      <c r="AJ323" s="647"/>
      <c r="AK323" s="366"/>
    </row>
    <row r="324" spans="2:37" ht="15.75" x14ac:dyDescent="0.25">
      <c r="B324" s="20"/>
      <c r="C324" s="346">
        <v>23</v>
      </c>
      <c r="D324" s="309"/>
      <c r="E324" s="309"/>
      <c r="F324" s="309"/>
      <c r="G324" s="309"/>
      <c r="H324" s="309"/>
      <c r="I324" s="309"/>
      <c r="J324" s="309"/>
      <c r="K324" s="309"/>
      <c r="L324" s="309"/>
      <c r="M324" s="309"/>
      <c r="N324" s="309"/>
      <c r="O324" s="309"/>
      <c r="P324" s="309"/>
      <c r="Q324" s="309"/>
      <c r="R324" s="309"/>
      <c r="S324" s="309"/>
      <c r="T324" s="309"/>
      <c r="U324" s="309"/>
      <c r="V324" s="309"/>
      <c r="W324" s="309"/>
      <c r="X324" s="309"/>
      <c r="Y324" s="309"/>
      <c r="Z324" s="309"/>
      <c r="AA324" s="309"/>
      <c r="AB324" s="309"/>
      <c r="AC324" s="309"/>
      <c r="AD324" s="309"/>
      <c r="AE324" s="309"/>
      <c r="AF324" s="309"/>
      <c r="AG324" s="309"/>
      <c r="AH324" s="309"/>
      <c r="AI324" s="646" t="str">
        <f>IFERROR(AVERAGE(D324:AH324),"")</f>
        <v/>
      </c>
      <c r="AJ324" s="647"/>
      <c r="AK324" s="366"/>
    </row>
    <row r="325" spans="2:37" ht="15.75" x14ac:dyDescent="0.25">
      <c r="B325" s="20"/>
      <c r="C325" s="347">
        <v>24</v>
      </c>
      <c r="D325" s="310"/>
      <c r="E325" s="310"/>
      <c r="F325" s="310"/>
      <c r="G325" s="310"/>
      <c r="H325" s="310"/>
      <c r="I325" s="310"/>
      <c r="J325" s="310"/>
      <c r="K325" s="310"/>
      <c r="L325" s="310"/>
      <c r="M325" s="310"/>
      <c r="N325" s="310"/>
      <c r="O325" s="310"/>
      <c r="P325" s="310"/>
      <c r="Q325" s="310"/>
      <c r="R325" s="310"/>
      <c r="S325" s="310"/>
      <c r="T325" s="310"/>
      <c r="U325" s="310"/>
      <c r="V325" s="310"/>
      <c r="W325" s="310"/>
      <c r="X325" s="310"/>
      <c r="Y325" s="310"/>
      <c r="Z325" s="310"/>
      <c r="AA325" s="310"/>
      <c r="AB325" s="310"/>
      <c r="AC325" s="310"/>
      <c r="AD325" s="310"/>
      <c r="AE325" s="310"/>
      <c r="AF325" s="310"/>
      <c r="AG325" s="310"/>
      <c r="AH325" s="310"/>
      <c r="AI325" s="648" t="str">
        <f t="shared" ref="AI325" si="20">IFERROR(AVERAGE(D325:AH325),"")</f>
        <v/>
      </c>
      <c r="AJ325" s="649"/>
      <c r="AK325" s="366"/>
    </row>
    <row r="326" spans="2:37" ht="15.75" x14ac:dyDescent="0.25">
      <c r="B326" s="20"/>
      <c r="C326" s="236"/>
      <c r="D326" s="15"/>
      <c r="E326" s="15"/>
      <c r="F326" s="15"/>
      <c r="G326" s="15"/>
      <c r="H326" s="15"/>
      <c r="I326" s="15"/>
      <c r="J326" s="15"/>
      <c r="K326" s="15"/>
      <c r="L326" s="15"/>
      <c r="M326" s="15"/>
      <c r="N326" s="15"/>
      <c r="O326" s="15"/>
      <c r="P326" s="15"/>
      <c r="Q326" s="15"/>
      <c r="R326" s="15"/>
      <c r="S326" s="15"/>
      <c r="T326" s="17"/>
      <c r="U326" s="17"/>
      <c r="V326" s="17"/>
      <c r="W326" s="17"/>
      <c r="X326" s="17"/>
      <c r="Y326" s="17"/>
      <c r="Z326" s="17"/>
      <c r="AA326" s="17"/>
      <c r="AB326" s="17"/>
      <c r="AC326" s="17"/>
      <c r="AD326" s="17"/>
      <c r="AE326" s="17"/>
      <c r="AF326" s="17"/>
      <c r="AG326" s="17"/>
      <c r="AH326" s="17"/>
      <c r="AI326" s="17"/>
      <c r="AJ326" s="21"/>
      <c r="AK326" s="366"/>
    </row>
    <row r="327" spans="2:37" ht="16.5" thickBot="1" x14ac:dyDescent="0.3">
      <c r="B327" s="60"/>
      <c r="C327" s="220"/>
      <c r="D327" s="63"/>
      <c r="E327" s="63"/>
      <c r="F327" s="63"/>
      <c r="G327" s="63"/>
      <c r="H327" s="63"/>
      <c r="I327" s="63"/>
      <c r="J327" s="63"/>
      <c r="K327" s="63"/>
      <c r="L327" s="63"/>
      <c r="M327" s="63"/>
      <c r="N327" s="63"/>
      <c r="O327" s="63"/>
      <c r="P327" s="63"/>
      <c r="Q327" s="63"/>
      <c r="R327" s="63"/>
      <c r="S327" s="63"/>
      <c r="T327" s="63"/>
      <c r="U327" s="63"/>
      <c r="V327" s="63"/>
      <c r="W327" s="63"/>
      <c r="X327" s="63"/>
      <c r="Y327" s="63"/>
      <c r="Z327" s="63"/>
      <c r="AA327" s="63"/>
      <c r="AB327" s="63"/>
      <c r="AC327" s="63"/>
      <c r="AD327" s="63"/>
      <c r="AE327" s="63"/>
      <c r="AF327" s="63"/>
      <c r="AG327" s="63"/>
      <c r="AH327" s="63"/>
      <c r="AI327" s="63"/>
      <c r="AJ327" s="64"/>
      <c r="AK327" s="366"/>
    </row>
    <row r="328" spans="2:37" ht="15.75" x14ac:dyDescent="0.25">
      <c r="B328" s="40" t="str">
        <f>"Version " &amp; Version</f>
        <v>Version FINAL 03/31/2017</v>
      </c>
      <c r="C328" s="407"/>
      <c r="D328" s="407"/>
      <c r="E328" s="407"/>
      <c r="F328" s="407"/>
      <c r="G328" s="407"/>
      <c r="H328" s="407"/>
      <c r="I328" s="407"/>
      <c r="J328" s="407"/>
      <c r="K328" s="407"/>
      <c r="L328" s="407"/>
      <c r="M328" s="407"/>
      <c r="N328" s="407"/>
      <c r="O328" s="407"/>
      <c r="P328" s="407"/>
      <c r="Q328" s="407"/>
      <c r="R328" s="407"/>
      <c r="S328" s="407"/>
      <c r="T328" s="407"/>
      <c r="U328" s="407"/>
      <c r="V328" s="407"/>
      <c r="W328" s="407"/>
      <c r="X328" s="407"/>
      <c r="Y328" s="407"/>
      <c r="Z328" s="407"/>
      <c r="AA328" s="407"/>
      <c r="AB328" s="407"/>
      <c r="AC328" s="407"/>
      <c r="AD328" s="407"/>
      <c r="AE328" s="407"/>
      <c r="AF328" s="407"/>
      <c r="AG328" s="407"/>
      <c r="AH328" s="407"/>
      <c r="AI328" s="362"/>
      <c r="AJ328" s="363"/>
      <c r="AK328" s="366"/>
    </row>
    <row r="329" spans="2:37" ht="15.75" x14ac:dyDescent="0.25">
      <c r="B329" s="20"/>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c r="AC329" s="15"/>
      <c r="AD329" s="15"/>
      <c r="AE329" s="15"/>
      <c r="AF329" s="15"/>
      <c r="AG329" s="15"/>
      <c r="AH329" s="15"/>
      <c r="AI329" s="17"/>
      <c r="AJ329" s="21"/>
      <c r="AK329" s="366"/>
    </row>
    <row r="330" spans="2:37" ht="15.75" x14ac:dyDescent="0.25">
      <c r="B330" s="487" t="s">
        <v>293</v>
      </c>
      <c r="C330" s="488"/>
      <c r="D330" s="488"/>
      <c r="E330" s="488"/>
      <c r="F330" s="488"/>
      <c r="G330" s="488"/>
      <c r="H330" s="488"/>
      <c r="I330" s="488"/>
      <c r="J330" s="488"/>
      <c r="K330" s="488"/>
      <c r="L330" s="488"/>
      <c r="M330" s="488"/>
      <c r="N330" s="488"/>
      <c r="O330" s="488"/>
      <c r="P330" s="488"/>
      <c r="Q330" s="488"/>
      <c r="R330" s="488"/>
      <c r="S330" s="15"/>
      <c r="T330" s="15"/>
      <c r="U330" s="15"/>
      <c r="V330" s="15"/>
      <c r="W330" s="15"/>
      <c r="X330" s="15"/>
      <c r="Y330" s="15"/>
      <c r="Z330" s="15"/>
      <c r="AA330" s="15"/>
      <c r="AB330" s="15"/>
      <c r="AC330" s="15"/>
      <c r="AD330" s="15"/>
      <c r="AE330" s="15"/>
      <c r="AF330" s="15"/>
      <c r="AG330" s="15"/>
      <c r="AH330" s="15"/>
      <c r="AI330" s="17"/>
      <c r="AJ330" s="21"/>
      <c r="AK330" s="366"/>
    </row>
    <row r="331" spans="2:37" ht="15.75" x14ac:dyDescent="0.25">
      <c r="B331" s="622" t="s">
        <v>281</v>
      </c>
      <c r="C331" s="545"/>
      <c r="D331" s="545"/>
      <c r="E331" s="545"/>
      <c r="F331" s="545"/>
      <c r="G331" s="545"/>
      <c r="H331" s="545"/>
      <c r="I331" s="545"/>
      <c r="J331" s="545"/>
      <c r="K331" s="545"/>
      <c r="L331" s="545"/>
      <c r="M331" s="545"/>
      <c r="N331" s="545"/>
      <c r="O331" s="545"/>
      <c r="P331" s="545"/>
      <c r="Q331" s="545"/>
      <c r="R331" s="545"/>
      <c r="S331" s="15"/>
      <c r="T331" s="15"/>
      <c r="U331" s="15"/>
      <c r="V331" s="15"/>
      <c r="W331" s="15"/>
      <c r="X331" s="15"/>
      <c r="Y331" s="15"/>
      <c r="Z331" s="15"/>
      <c r="AA331" s="15"/>
      <c r="AB331" s="15"/>
      <c r="AC331" s="15"/>
      <c r="AD331" s="15"/>
      <c r="AE331" s="15"/>
      <c r="AF331" s="15"/>
      <c r="AG331" s="15"/>
      <c r="AH331" s="15"/>
      <c r="AI331" s="17"/>
      <c r="AJ331" s="21"/>
      <c r="AK331" s="366"/>
    </row>
    <row r="332" spans="2:37" ht="15.75" x14ac:dyDescent="0.25">
      <c r="B332" s="414"/>
      <c r="C332" s="545">
        <v>2022</v>
      </c>
      <c r="D332" s="545"/>
      <c r="E332" s="545"/>
      <c r="F332" s="545"/>
      <c r="G332" s="545"/>
      <c r="H332" s="545"/>
      <c r="I332" s="545"/>
      <c r="J332" s="545"/>
      <c r="K332" s="545"/>
      <c r="L332" s="545"/>
      <c r="M332" s="545"/>
      <c r="N332" s="545"/>
      <c r="O332" s="545"/>
      <c r="P332" s="545"/>
      <c r="Q332" s="545"/>
      <c r="R332" s="331"/>
      <c r="S332" s="15"/>
      <c r="T332" s="15"/>
      <c r="U332" s="15"/>
      <c r="V332" s="15"/>
      <c r="W332" s="15"/>
      <c r="X332" s="15"/>
      <c r="Y332" s="15"/>
      <c r="Z332" s="15"/>
      <c r="AA332" s="15"/>
      <c r="AB332" s="15"/>
      <c r="AC332" s="15"/>
      <c r="AD332" s="15"/>
      <c r="AE332" s="15"/>
      <c r="AF332" s="15"/>
      <c r="AG332" s="15"/>
      <c r="AH332" s="15"/>
      <c r="AI332" s="17"/>
      <c r="AJ332" s="21"/>
      <c r="AK332" s="366"/>
    </row>
    <row r="333" spans="2:37" ht="15.75" x14ac:dyDescent="0.25">
      <c r="B333" s="20"/>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c r="AC333" s="15"/>
      <c r="AD333" s="15"/>
      <c r="AE333" s="15"/>
      <c r="AF333" s="15"/>
      <c r="AG333" s="15"/>
      <c r="AH333" s="15"/>
      <c r="AI333" s="17"/>
      <c r="AJ333" s="21"/>
      <c r="AK333" s="366"/>
    </row>
    <row r="334" spans="2:37" ht="15.75" x14ac:dyDescent="0.25">
      <c r="B334" s="20" t="s">
        <v>289</v>
      </c>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c r="AC334" s="15"/>
      <c r="AD334" s="15"/>
      <c r="AE334" s="15"/>
      <c r="AF334" s="15"/>
      <c r="AG334" s="15"/>
      <c r="AH334" s="15"/>
      <c r="AI334" s="17"/>
      <c r="AJ334" s="21"/>
      <c r="AK334" s="366"/>
    </row>
    <row r="335" spans="2:37" ht="15.75" x14ac:dyDescent="0.25">
      <c r="B335" s="20"/>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c r="AC335" s="15"/>
      <c r="AD335" s="15"/>
      <c r="AE335" s="15"/>
      <c r="AF335" s="15"/>
      <c r="AG335" s="15"/>
      <c r="AH335" s="15"/>
      <c r="AI335" s="17"/>
      <c r="AJ335" s="21"/>
      <c r="AK335" s="366"/>
    </row>
    <row r="336" spans="2:37" ht="15.75" x14ac:dyDescent="0.25">
      <c r="B336" s="20"/>
      <c r="C336" s="432" t="s">
        <v>128</v>
      </c>
      <c r="D336" s="218">
        <v>1</v>
      </c>
      <c r="E336" s="218">
        <v>2</v>
      </c>
      <c r="F336" s="218">
        <v>3</v>
      </c>
      <c r="G336" s="218">
        <v>4</v>
      </c>
      <c r="H336" s="218">
        <v>5</v>
      </c>
      <c r="I336" s="218">
        <v>6</v>
      </c>
      <c r="J336" s="218">
        <v>7</v>
      </c>
      <c r="K336" s="218">
        <v>8</v>
      </c>
      <c r="L336" s="218">
        <v>9</v>
      </c>
      <c r="M336" s="218">
        <v>10</v>
      </c>
      <c r="N336" s="218">
        <v>11</v>
      </c>
      <c r="O336" s="218">
        <v>12</v>
      </c>
      <c r="P336" s="218">
        <v>13</v>
      </c>
      <c r="Q336" s="218">
        <v>14</v>
      </c>
      <c r="R336" s="218">
        <v>15</v>
      </c>
      <c r="S336" s="218">
        <v>16</v>
      </c>
      <c r="T336" s="218">
        <v>17</v>
      </c>
      <c r="U336" s="218">
        <v>18</v>
      </c>
      <c r="V336" s="218">
        <v>19</v>
      </c>
      <c r="W336" s="218">
        <v>20</v>
      </c>
      <c r="X336" s="218">
        <v>21</v>
      </c>
      <c r="Y336" s="218">
        <v>22</v>
      </c>
      <c r="Z336" s="218">
        <v>23</v>
      </c>
      <c r="AA336" s="218">
        <v>24</v>
      </c>
      <c r="AB336" s="218">
        <v>25</v>
      </c>
      <c r="AC336" s="218">
        <v>26</v>
      </c>
      <c r="AD336" s="218">
        <v>27</v>
      </c>
      <c r="AE336" s="218">
        <v>28</v>
      </c>
      <c r="AF336" s="218">
        <v>29</v>
      </c>
      <c r="AG336" s="218">
        <v>30</v>
      </c>
      <c r="AH336" s="15"/>
      <c r="AI336" s="644" t="s">
        <v>304</v>
      </c>
      <c r="AJ336" s="645"/>
      <c r="AK336" s="366"/>
    </row>
    <row r="337" spans="2:37" ht="15.75" x14ac:dyDescent="0.25">
      <c r="B337" s="20"/>
      <c r="C337" s="432"/>
      <c r="D337" s="218" t="s">
        <v>275</v>
      </c>
      <c r="E337" s="218" t="s">
        <v>276</v>
      </c>
      <c r="F337" s="218" t="s">
        <v>277</v>
      </c>
      <c r="G337" s="218" t="s">
        <v>278</v>
      </c>
      <c r="H337" s="218" t="s">
        <v>272</v>
      </c>
      <c r="I337" s="218" t="s">
        <v>273</v>
      </c>
      <c r="J337" s="218" t="s">
        <v>274</v>
      </c>
      <c r="K337" s="218" t="str">
        <f>D337</f>
        <v>Thurs</v>
      </c>
      <c r="L337" s="218" t="str">
        <f t="shared" ref="L337:AG337" si="21">E337</f>
        <v>Fri</v>
      </c>
      <c r="M337" s="218" t="str">
        <f t="shared" si="21"/>
        <v>Sat</v>
      </c>
      <c r="N337" s="218" t="str">
        <f t="shared" si="21"/>
        <v>Sun</v>
      </c>
      <c r="O337" s="218" t="str">
        <f t="shared" si="21"/>
        <v>Mon</v>
      </c>
      <c r="P337" s="218" t="str">
        <f t="shared" si="21"/>
        <v>Tue</v>
      </c>
      <c r="Q337" s="218" t="str">
        <f t="shared" si="21"/>
        <v>Wed</v>
      </c>
      <c r="R337" s="218" t="str">
        <f t="shared" si="21"/>
        <v>Thurs</v>
      </c>
      <c r="S337" s="218" t="str">
        <f t="shared" si="21"/>
        <v>Fri</v>
      </c>
      <c r="T337" s="218" t="str">
        <f t="shared" si="21"/>
        <v>Sat</v>
      </c>
      <c r="U337" s="218" t="str">
        <f t="shared" si="21"/>
        <v>Sun</v>
      </c>
      <c r="V337" s="218" t="str">
        <f t="shared" si="21"/>
        <v>Mon</v>
      </c>
      <c r="W337" s="218" t="str">
        <f t="shared" si="21"/>
        <v>Tue</v>
      </c>
      <c r="X337" s="218" t="str">
        <f t="shared" si="21"/>
        <v>Wed</v>
      </c>
      <c r="Y337" s="218" t="str">
        <f t="shared" si="21"/>
        <v>Thurs</v>
      </c>
      <c r="Z337" s="218" t="str">
        <f t="shared" si="21"/>
        <v>Fri</v>
      </c>
      <c r="AA337" s="218" t="str">
        <f t="shared" si="21"/>
        <v>Sat</v>
      </c>
      <c r="AB337" s="218" t="str">
        <f t="shared" si="21"/>
        <v>Sun</v>
      </c>
      <c r="AC337" s="218" t="str">
        <f t="shared" si="21"/>
        <v>Mon</v>
      </c>
      <c r="AD337" s="218" t="str">
        <f t="shared" si="21"/>
        <v>Tue</v>
      </c>
      <c r="AE337" s="218" t="str">
        <f t="shared" si="21"/>
        <v>Wed</v>
      </c>
      <c r="AF337" s="218" t="str">
        <f t="shared" si="21"/>
        <v>Thurs</v>
      </c>
      <c r="AG337" s="218" t="str">
        <f t="shared" si="21"/>
        <v>Fri</v>
      </c>
      <c r="AH337" s="15"/>
      <c r="AI337" s="644" t="s">
        <v>305</v>
      </c>
      <c r="AJ337" s="645"/>
      <c r="AK337" s="366"/>
    </row>
    <row r="338" spans="2:37" ht="15.75" x14ac:dyDescent="0.25">
      <c r="B338" s="20"/>
      <c r="C338" s="214">
        <v>1</v>
      </c>
      <c r="D338" s="481"/>
      <c r="E338" s="481"/>
      <c r="F338" s="481"/>
      <c r="G338" s="481"/>
      <c r="H338" s="481"/>
      <c r="I338" s="481"/>
      <c r="J338" s="481"/>
      <c r="K338" s="481"/>
      <c r="L338" s="481"/>
      <c r="M338" s="481"/>
      <c r="N338" s="481"/>
      <c r="O338" s="481"/>
      <c r="P338" s="481"/>
      <c r="Q338" s="481"/>
      <c r="R338" s="481"/>
      <c r="S338" s="481"/>
      <c r="T338" s="481"/>
      <c r="U338" s="481"/>
      <c r="V338" s="481"/>
      <c r="W338" s="481"/>
      <c r="X338" s="481"/>
      <c r="Y338" s="481"/>
      <c r="Z338" s="481"/>
      <c r="AA338" s="481"/>
      <c r="AB338" s="481"/>
      <c r="AC338" s="481"/>
      <c r="AD338" s="481"/>
      <c r="AE338" s="481"/>
      <c r="AF338" s="481"/>
      <c r="AG338" s="481"/>
      <c r="AH338" s="15"/>
      <c r="AI338" s="650" t="str">
        <f>IFERROR(AVERAGE(D338:AG338),"")</f>
        <v/>
      </c>
      <c r="AJ338" s="651"/>
      <c r="AK338" s="366"/>
    </row>
    <row r="339" spans="2:37" ht="15.75" x14ac:dyDescent="0.25">
      <c r="B339" s="20"/>
      <c r="C339" s="214">
        <v>2</v>
      </c>
      <c r="D339" s="309"/>
      <c r="E339" s="309"/>
      <c r="F339" s="309"/>
      <c r="G339" s="309"/>
      <c r="H339" s="309"/>
      <c r="I339" s="309"/>
      <c r="J339" s="309"/>
      <c r="K339" s="309"/>
      <c r="L339" s="309"/>
      <c r="M339" s="309"/>
      <c r="N339" s="309"/>
      <c r="O339" s="309"/>
      <c r="P339" s="309"/>
      <c r="Q339" s="309"/>
      <c r="R339" s="309"/>
      <c r="S339" s="309"/>
      <c r="T339" s="309"/>
      <c r="U339" s="309"/>
      <c r="V339" s="309"/>
      <c r="W339" s="309"/>
      <c r="X339" s="309"/>
      <c r="Y339" s="309"/>
      <c r="Z339" s="309"/>
      <c r="AA339" s="309"/>
      <c r="AB339" s="309"/>
      <c r="AC339" s="309"/>
      <c r="AD339" s="309"/>
      <c r="AE339" s="309"/>
      <c r="AF339" s="309"/>
      <c r="AG339" s="309"/>
      <c r="AH339" s="15"/>
      <c r="AI339" s="646" t="str">
        <f>IFERROR(AVERAGE(D339:AG339),"")</f>
        <v/>
      </c>
      <c r="AJ339" s="647"/>
      <c r="AK339" s="366"/>
    </row>
    <row r="340" spans="2:37" ht="15.75" x14ac:dyDescent="0.25">
      <c r="B340" s="20"/>
      <c r="C340" s="214">
        <v>3</v>
      </c>
      <c r="D340" s="309"/>
      <c r="E340" s="309"/>
      <c r="F340" s="309"/>
      <c r="G340" s="309"/>
      <c r="H340" s="309"/>
      <c r="I340" s="309"/>
      <c r="J340" s="309"/>
      <c r="K340" s="309"/>
      <c r="L340" s="309"/>
      <c r="M340" s="309"/>
      <c r="N340" s="309"/>
      <c r="O340" s="309"/>
      <c r="P340" s="309"/>
      <c r="Q340" s="309"/>
      <c r="R340" s="309"/>
      <c r="S340" s="309"/>
      <c r="T340" s="309"/>
      <c r="U340" s="309"/>
      <c r="V340" s="309"/>
      <c r="W340" s="309"/>
      <c r="X340" s="309"/>
      <c r="Y340" s="309"/>
      <c r="Z340" s="309"/>
      <c r="AA340" s="309"/>
      <c r="AB340" s="309"/>
      <c r="AC340" s="309"/>
      <c r="AD340" s="309"/>
      <c r="AE340" s="309"/>
      <c r="AF340" s="309"/>
      <c r="AG340" s="309"/>
      <c r="AH340" s="15"/>
      <c r="AI340" s="646" t="str">
        <f t="shared" ref="AI340:AI361" si="22">IFERROR(AVERAGE(D340:AG340),"")</f>
        <v/>
      </c>
      <c r="AJ340" s="647"/>
      <c r="AK340" s="366"/>
    </row>
    <row r="341" spans="2:37" ht="15.75" x14ac:dyDescent="0.25">
      <c r="B341" s="20"/>
      <c r="C341" s="214">
        <v>4</v>
      </c>
      <c r="D341" s="309"/>
      <c r="E341" s="309"/>
      <c r="F341" s="309"/>
      <c r="G341" s="309"/>
      <c r="H341" s="309"/>
      <c r="I341" s="309"/>
      <c r="J341" s="309"/>
      <c r="K341" s="309"/>
      <c r="L341" s="309"/>
      <c r="M341" s="309"/>
      <c r="N341" s="309"/>
      <c r="O341" s="309"/>
      <c r="P341" s="309"/>
      <c r="Q341" s="309"/>
      <c r="R341" s="309"/>
      <c r="S341" s="309"/>
      <c r="T341" s="309"/>
      <c r="U341" s="309"/>
      <c r="V341" s="309"/>
      <c r="W341" s="309"/>
      <c r="X341" s="309"/>
      <c r="Y341" s="309"/>
      <c r="Z341" s="309"/>
      <c r="AA341" s="309"/>
      <c r="AB341" s="309"/>
      <c r="AC341" s="309"/>
      <c r="AD341" s="309"/>
      <c r="AE341" s="309"/>
      <c r="AF341" s="309"/>
      <c r="AG341" s="309"/>
      <c r="AH341" s="15"/>
      <c r="AI341" s="646" t="str">
        <f t="shared" si="22"/>
        <v/>
      </c>
      <c r="AJ341" s="647"/>
      <c r="AK341" s="366"/>
    </row>
    <row r="342" spans="2:37" ht="15.75" x14ac:dyDescent="0.25">
      <c r="B342" s="20"/>
      <c r="C342" s="214">
        <v>5</v>
      </c>
      <c r="D342" s="309"/>
      <c r="E342" s="309"/>
      <c r="F342" s="309"/>
      <c r="G342" s="309"/>
      <c r="H342" s="309"/>
      <c r="I342" s="309"/>
      <c r="J342" s="309"/>
      <c r="K342" s="309"/>
      <c r="L342" s="309"/>
      <c r="M342" s="309"/>
      <c r="N342" s="309"/>
      <c r="O342" s="309"/>
      <c r="P342" s="309"/>
      <c r="Q342" s="309"/>
      <c r="R342" s="309"/>
      <c r="S342" s="309"/>
      <c r="T342" s="309"/>
      <c r="U342" s="309"/>
      <c r="V342" s="309"/>
      <c r="W342" s="309"/>
      <c r="X342" s="309"/>
      <c r="Y342" s="309"/>
      <c r="Z342" s="309"/>
      <c r="AA342" s="309"/>
      <c r="AB342" s="309"/>
      <c r="AC342" s="309"/>
      <c r="AD342" s="309"/>
      <c r="AE342" s="309"/>
      <c r="AF342" s="309"/>
      <c r="AG342" s="309"/>
      <c r="AH342" s="15"/>
      <c r="AI342" s="646" t="str">
        <f t="shared" si="22"/>
        <v/>
      </c>
      <c r="AJ342" s="647"/>
      <c r="AK342" s="366"/>
    </row>
    <row r="343" spans="2:37" ht="15.75" x14ac:dyDescent="0.25">
      <c r="B343" s="20"/>
      <c r="C343" s="214">
        <v>6</v>
      </c>
      <c r="D343" s="309"/>
      <c r="E343" s="309"/>
      <c r="F343" s="309"/>
      <c r="G343" s="309"/>
      <c r="H343" s="309"/>
      <c r="I343" s="309"/>
      <c r="J343" s="309"/>
      <c r="K343" s="309"/>
      <c r="L343" s="309"/>
      <c r="M343" s="309"/>
      <c r="N343" s="309"/>
      <c r="O343" s="309"/>
      <c r="P343" s="309"/>
      <c r="Q343" s="309"/>
      <c r="R343" s="309"/>
      <c r="S343" s="309"/>
      <c r="T343" s="309"/>
      <c r="U343" s="309"/>
      <c r="V343" s="309"/>
      <c r="W343" s="309"/>
      <c r="X343" s="309"/>
      <c r="Y343" s="309"/>
      <c r="Z343" s="309"/>
      <c r="AA343" s="309"/>
      <c r="AB343" s="309"/>
      <c r="AC343" s="309"/>
      <c r="AD343" s="309"/>
      <c r="AE343" s="309"/>
      <c r="AF343" s="309"/>
      <c r="AG343" s="309"/>
      <c r="AH343" s="15"/>
      <c r="AI343" s="646" t="str">
        <f t="shared" si="22"/>
        <v/>
      </c>
      <c r="AJ343" s="647"/>
      <c r="AK343" s="366"/>
    </row>
    <row r="344" spans="2:37" ht="15.75" x14ac:dyDescent="0.25">
      <c r="B344" s="20"/>
      <c r="C344" s="214">
        <v>7</v>
      </c>
      <c r="D344" s="309"/>
      <c r="E344" s="309"/>
      <c r="F344" s="309"/>
      <c r="G344" s="309"/>
      <c r="H344" s="309"/>
      <c r="I344" s="309"/>
      <c r="J344" s="309"/>
      <c r="K344" s="309"/>
      <c r="L344" s="309"/>
      <c r="M344" s="309"/>
      <c r="N344" s="309"/>
      <c r="O344" s="309"/>
      <c r="P344" s="309"/>
      <c r="Q344" s="309"/>
      <c r="R344" s="309"/>
      <c r="S344" s="309"/>
      <c r="T344" s="309"/>
      <c r="U344" s="309"/>
      <c r="V344" s="309"/>
      <c r="W344" s="309"/>
      <c r="X344" s="309"/>
      <c r="Y344" s="309"/>
      <c r="Z344" s="309"/>
      <c r="AA344" s="309"/>
      <c r="AB344" s="309"/>
      <c r="AC344" s="309"/>
      <c r="AD344" s="309"/>
      <c r="AE344" s="309"/>
      <c r="AF344" s="309"/>
      <c r="AG344" s="309"/>
      <c r="AH344" s="15"/>
      <c r="AI344" s="646" t="str">
        <f t="shared" si="22"/>
        <v/>
      </c>
      <c r="AJ344" s="647"/>
      <c r="AK344" s="366"/>
    </row>
    <row r="345" spans="2:37" ht="15.75" x14ac:dyDescent="0.25">
      <c r="B345" s="20"/>
      <c r="C345" s="214">
        <v>8</v>
      </c>
      <c r="D345" s="309"/>
      <c r="E345" s="309"/>
      <c r="F345" s="309"/>
      <c r="G345" s="309"/>
      <c r="H345" s="309"/>
      <c r="I345" s="309"/>
      <c r="J345" s="309"/>
      <c r="K345" s="309"/>
      <c r="L345" s="309"/>
      <c r="M345" s="309"/>
      <c r="N345" s="309"/>
      <c r="O345" s="309"/>
      <c r="P345" s="309"/>
      <c r="Q345" s="309"/>
      <c r="R345" s="309"/>
      <c r="S345" s="309"/>
      <c r="T345" s="309"/>
      <c r="U345" s="309"/>
      <c r="V345" s="309"/>
      <c r="W345" s="309"/>
      <c r="X345" s="309"/>
      <c r="Y345" s="309"/>
      <c r="Z345" s="309"/>
      <c r="AA345" s="309"/>
      <c r="AB345" s="309"/>
      <c r="AC345" s="309"/>
      <c r="AD345" s="309"/>
      <c r="AE345" s="309"/>
      <c r="AF345" s="309"/>
      <c r="AG345" s="309"/>
      <c r="AH345" s="15"/>
      <c r="AI345" s="646" t="str">
        <f t="shared" si="22"/>
        <v/>
      </c>
      <c r="AJ345" s="647"/>
      <c r="AK345" s="366"/>
    </row>
    <row r="346" spans="2:37" ht="15.75" x14ac:dyDescent="0.25">
      <c r="B346" s="20"/>
      <c r="C346" s="214">
        <v>9</v>
      </c>
      <c r="D346" s="309"/>
      <c r="E346" s="309"/>
      <c r="F346" s="309"/>
      <c r="G346" s="309"/>
      <c r="H346" s="309"/>
      <c r="I346" s="309"/>
      <c r="J346" s="309"/>
      <c r="K346" s="309"/>
      <c r="L346" s="309"/>
      <c r="M346" s="309"/>
      <c r="N346" s="309"/>
      <c r="O346" s="309"/>
      <c r="P346" s="309"/>
      <c r="Q346" s="309"/>
      <c r="R346" s="309"/>
      <c r="S346" s="309"/>
      <c r="T346" s="309"/>
      <c r="U346" s="309"/>
      <c r="V346" s="309"/>
      <c r="W346" s="309"/>
      <c r="X346" s="309"/>
      <c r="Y346" s="309"/>
      <c r="Z346" s="309"/>
      <c r="AA346" s="309"/>
      <c r="AB346" s="309"/>
      <c r="AC346" s="309"/>
      <c r="AD346" s="309"/>
      <c r="AE346" s="309"/>
      <c r="AF346" s="309"/>
      <c r="AG346" s="309"/>
      <c r="AH346" s="15"/>
      <c r="AI346" s="646" t="str">
        <f t="shared" si="22"/>
        <v/>
      </c>
      <c r="AJ346" s="647"/>
      <c r="AK346" s="366"/>
    </row>
    <row r="347" spans="2:37" ht="15.75" x14ac:dyDescent="0.25">
      <c r="B347" s="20"/>
      <c r="C347" s="346">
        <v>10</v>
      </c>
      <c r="D347" s="309"/>
      <c r="E347" s="309"/>
      <c r="F347" s="309"/>
      <c r="G347" s="309"/>
      <c r="H347" s="309"/>
      <c r="I347" s="309"/>
      <c r="J347" s="309"/>
      <c r="K347" s="309"/>
      <c r="L347" s="309"/>
      <c r="M347" s="309"/>
      <c r="N347" s="309"/>
      <c r="O347" s="309"/>
      <c r="P347" s="309"/>
      <c r="Q347" s="309"/>
      <c r="R347" s="309"/>
      <c r="S347" s="309"/>
      <c r="T347" s="309"/>
      <c r="U347" s="309"/>
      <c r="V347" s="309"/>
      <c r="W347" s="309"/>
      <c r="X347" s="309"/>
      <c r="Y347" s="309"/>
      <c r="Z347" s="309"/>
      <c r="AA347" s="309"/>
      <c r="AB347" s="309"/>
      <c r="AC347" s="309"/>
      <c r="AD347" s="309"/>
      <c r="AE347" s="309"/>
      <c r="AF347" s="309"/>
      <c r="AG347" s="309"/>
      <c r="AH347" s="15"/>
      <c r="AI347" s="646" t="str">
        <f t="shared" si="22"/>
        <v/>
      </c>
      <c r="AJ347" s="647"/>
      <c r="AK347" s="366"/>
    </row>
    <row r="348" spans="2:37" ht="15.75" x14ac:dyDescent="0.25">
      <c r="B348" s="20"/>
      <c r="C348" s="346">
        <v>11</v>
      </c>
      <c r="D348" s="309"/>
      <c r="E348" s="309"/>
      <c r="F348" s="309"/>
      <c r="G348" s="309"/>
      <c r="H348" s="309"/>
      <c r="I348" s="309"/>
      <c r="J348" s="309"/>
      <c r="K348" s="309"/>
      <c r="L348" s="309"/>
      <c r="M348" s="309"/>
      <c r="N348" s="309"/>
      <c r="O348" s="309"/>
      <c r="P348" s="309"/>
      <c r="Q348" s="309"/>
      <c r="R348" s="309"/>
      <c r="S348" s="309"/>
      <c r="T348" s="309"/>
      <c r="U348" s="309"/>
      <c r="V348" s="309"/>
      <c r="W348" s="309"/>
      <c r="X348" s="309"/>
      <c r="Y348" s="309"/>
      <c r="Z348" s="309"/>
      <c r="AA348" s="309"/>
      <c r="AB348" s="309"/>
      <c r="AC348" s="309"/>
      <c r="AD348" s="309"/>
      <c r="AE348" s="309"/>
      <c r="AF348" s="309"/>
      <c r="AG348" s="309"/>
      <c r="AH348" s="15"/>
      <c r="AI348" s="646" t="str">
        <f t="shared" si="22"/>
        <v/>
      </c>
      <c r="AJ348" s="647"/>
      <c r="AK348" s="366"/>
    </row>
    <row r="349" spans="2:37" ht="15.75" x14ac:dyDescent="0.25">
      <c r="B349" s="20"/>
      <c r="C349" s="346">
        <v>12</v>
      </c>
      <c r="D349" s="309"/>
      <c r="E349" s="309"/>
      <c r="F349" s="309"/>
      <c r="G349" s="309"/>
      <c r="H349" s="309"/>
      <c r="I349" s="309"/>
      <c r="J349" s="309"/>
      <c r="K349" s="309"/>
      <c r="L349" s="309"/>
      <c r="M349" s="309"/>
      <c r="N349" s="309"/>
      <c r="O349" s="309"/>
      <c r="P349" s="309"/>
      <c r="Q349" s="309"/>
      <c r="R349" s="309"/>
      <c r="S349" s="309"/>
      <c r="T349" s="309"/>
      <c r="U349" s="309"/>
      <c r="V349" s="309"/>
      <c r="W349" s="309"/>
      <c r="X349" s="309"/>
      <c r="Y349" s="309"/>
      <c r="Z349" s="309"/>
      <c r="AA349" s="309"/>
      <c r="AB349" s="309"/>
      <c r="AC349" s="309"/>
      <c r="AD349" s="309"/>
      <c r="AE349" s="309"/>
      <c r="AF349" s="309"/>
      <c r="AG349" s="309"/>
      <c r="AH349" s="15"/>
      <c r="AI349" s="646" t="str">
        <f t="shared" si="22"/>
        <v/>
      </c>
      <c r="AJ349" s="647"/>
      <c r="AK349" s="366"/>
    </row>
    <row r="350" spans="2:37" ht="15.75" x14ac:dyDescent="0.25">
      <c r="B350" s="20"/>
      <c r="C350" s="346">
        <v>13</v>
      </c>
      <c r="D350" s="309"/>
      <c r="E350" s="309"/>
      <c r="F350" s="309"/>
      <c r="G350" s="309"/>
      <c r="H350" s="309"/>
      <c r="I350" s="309"/>
      <c r="J350" s="309"/>
      <c r="K350" s="309"/>
      <c r="L350" s="309"/>
      <c r="M350" s="309"/>
      <c r="N350" s="309"/>
      <c r="O350" s="309"/>
      <c r="P350" s="309"/>
      <c r="Q350" s="309"/>
      <c r="R350" s="309"/>
      <c r="S350" s="309"/>
      <c r="T350" s="309"/>
      <c r="U350" s="309"/>
      <c r="V350" s="309"/>
      <c r="W350" s="309"/>
      <c r="X350" s="309"/>
      <c r="Y350" s="309"/>
      <c r="Z350" s="309"/>
      <c r="AA350" s="309"/>
      <c r="AB350" s="309"/>
      <c r="AC350" s="309"/>
      <c r="AD350" s="309"/>
      <c r="AE350" s="309"/>
      <c r="AF350" s="309"/>
      <c r="AG350" s="309"/>
      <c r="AH350" s="15"/>
      <c r="AI350" s="646" t="str">
        <f t="shared" si="22"/>
        <v/>
      </c>
      <c r="AJ350" s="647"/>
      <c r="AK350" s="366"/>
    </row>
    <row r="351" spans="2:37" ht="15.75" x14ac:dyDescent="0.25">
      <c r="B351" s="20"/>
      <c r="C351" s="346">
        <v>14</v>
      </c>
      <c r="D351" s="309"/>
      <c r="E351" s="309"/>
      <c r="F351" s="309"/>
      <c r="G351" s="309"/>
      <c r="H351" s="309"/>
      <c r="I351" s="309"/>
      <c r="J351" s="309"/>
      <c r="K351" s="309"/>
      <c r="L351" s="309"/>
      <c r="M351" s="309"/>
      <c r="N351" s="309"/>
      <c r="O351" s="309"/>
      <c r="P351" s="309"/>
      <c r="Q351" s="309"/>
      <c r="R351" s="309"/>
      <c r="S351" s="309"/>
      <c r="T351" s="309"/>
      <c r="U351" s="309"/>
      <c r="V351" s="309"/>
      <c r="W351" s="309"/>
      <c r="X351" s="309"/>
      <c r="Y351" s="309"/>
      <c r="Z351" s="309"/>
      <c r="AA351" s="309"/>
      <c r="AB351" s="309"/>
      <c r="AC351" s="309"/>
      <c r="AD351" s="309"/>
      <c r="AE351" s="309"/>
      <c r="AF351" s="309"/>
      <c r="AG351" s="309"/>
      <c r="AH351" s="15"/>
      <c r="AI351" s="646" t="str">
        <f t="shared" si="22"/>
        <v/>
      </c>
      <c r="AJ351" s="647"/>
      <c r="AK351" s="366"/>
    </row>
    <row r="352" spans="2:37" ht="15.75" x14ac:dyDescent="0.25">
      <c r="B352" s="20"/>
      <c r="C352" s="346">
        <v>15</v>
      </c>
      <c r="D352" s="309"/>
      <c r="E352" s="309"/>
      <c r="F352" s="309"/>
      <c r="G352" s="309"/>
      <c r="H352" s="309"/>
      <c r="I352" s="309"/>
      <c r="J352" s="309"/>
      <c r="K352" s="309"/>
      <c r="L352" s="309"/>
      <c r="M352" s="309"/>
      <c r="N352" s="309"/>
      <c r="O352" s="309"/>
      <c r="P352" s="309"/>
      <c r="Q352" s="309"/>
      <c r="R352" s="309"/>
      <c r="S352" s="309"/>
      <c r="T352" s="309"/>
      <c r="U352" s="309"/>
      <c r="V352" s="309"/>
      <c r="W352" s="309"/>
      <c r="X352" s="309"/>
      <c r="Y352" s="309"/>
      <c r="Z352" s="309"/>
      <c r="AA352" s="309"/>
      <c r="AB352" s="309"/>
      <c r="AC352" s="309"/>
      <c r="AD352" s="309"/>
      <c r="AE352" s="309"/>
      <c r="AF352" s="309"/>
      <c r="AG352" s="309"/>
      <c r="AH352" s="15"/>
      <c r="AI352" s="646" t="str">
        <f t="shared" si="22"/>
        <v/>
      </c>
      <c r="AJ352" s="647"/>
      <c r="AK352" s="366"/>
    </row>
    <row r="353" spans="2:37" ht="15.75" x14ac:dyDescent="0.25">
      <c r="B353" s="20"/>
      <c r="C353" s="346">
        <v>16</v>
      </c>
      <c r="D353" s="309"/>
      <c r="E353" s="309"/>
      <c r="F353" s="309"/>
      <c r="G353" s="309"/>
      <c r="H353" s="309"/>
      <c r="I353" s="309"/>
      <c r="J353" s="309"/>
      <c r="K353" s="309"/>
      <c r="L353" s="309"/>
      <c r="M353" s="309"/>
      <c r="N353" s="309"/>
      <c r="O353" s="309"/>
      <c r="P353" s="309"/>
      <c r="Q353" s="309"/>
      <c r="R353" s="309"/>
      <c r="S353" s="309"/>
      <c r="T353" s="309"/>
      <c r="U353" s="309"/>
      <c r="V353" s="309"/>
      <c r="W353" s="309"/>
      <c r="X353" s="309"/>
      <c r="Y353" s="309"/>
      <c r="Z353" s="309"/>
      <c r="AA353" s="309"/>
      <c r="AB353" s="309"/>
      <c r="AC353" s="309"/>
      <c r="AD353" s="309"/>
      <c r="AE353" s="309"/>
      <c r="AF353" s="309"/>
      <c r="AG353" s="309"/>
      <c r="AH353" s="15"/>
      <c r="AI353" s="646" t="str">
        <f t="shared" si="22"/>
        <v/>
      </c>
      <c r="AJ353" s="647"/>
      <c r="AK353" s="366"/>
    </row>
    <row r="354" spans="2:37" ht="15.75" x14ac:dyDescent="0.25">
      <c r="B354" s="20"/>
      <c r="C354" s="346">
        <v>17</v>
      </c>
      <c r="D354" s="309"/>
      <c r="E354" s="309"/>
      <c r="F354" s="309"/>
      <c r="G354" s="309"/>
      <c r="H354" s="309"/>
      <c r="I354" s="309"/>
      <c r="J354" s="309"/>
      <c r="K354" s="309"/>
      <c r="L354" s="309"/>
      <c r="M354" s="309"/>
      <c r="N354" s="309"/>
      <c r="O354" s="309"/>
      <c r="P354" s="309"/>
      <c r="Q354" s="309"/>
      <c r="R354" s="309"/>
      <c r="S354" s="309"/>
      <c r="T354" s="309"/>
      <c r="U354" s="309"/>
      <c r="V354" s="309"/>
      <c r="W354" s="309"/>
      <c r="X354" s="309"/>
      <c r="Y354" s="309"/>
      <c r="Z354" s="309"/>
      <c r="AA354" s="309"/>
      <c r="AB354" s="309"/>
      <c r="AC354" s="309"/>
      <c r="AD354" s="309"/>
      <c r="AE354" s="309"/>
      <c r="AF354" s="309"/>
      <c r="AG354" s="309"/>
      <c r="AH354" s="15"/>
      <c r="AI354" s="646" t="str">
        <f t="shared" si="22"/>
        <v/>
      </c>
      <c r="AJ354" s="647"/>
      <c r="AK354" s="366"/>
    </row>
    <row r="355" spans="2:37" ht="15.75" x14ac:dyDescent="0.25">
      <c r="B355" s="20"/>
      <c r="C355" s="346">
        <v>18</v>
      </c>
      <c r="D355" s="309"/>
      <c r="E355" s="309"/>
      <c r="F355" s="309"/>
      <c r="G355" s="309"/>
      <c r="H355" s="309"/>
      <c r="I355" s="309"/>
      <c r="J355" s="309"/>
      <c r="K355" s="309"/>
      <c r="L355" s="309"/>
      <c r="M355" s="309"/>
      <c r="N355" s="309"/>
      <c r="O355" s="309"/>
      <c r="P355" s="309"/>
      <c r="Q355" s="309"/>
      <c r="R355" s="309"/>
      <c r="S355" s="309"/>
      <c r="T355" s="309"/>
      <c r="U355" s="309"/>
      <c r="V355" s="309"/>
      <c r="W355" s="309"/>
      <c r="X355" s="309"/>
      <c r="Y355" s="309"/>
      <c r="Z355" s="309"/>
      <c r="AA355" s="309"/>
      <c r="AB355" s="309"/>
      <c r="AC355" s="309"/>
      <c r="AD355" s="309"/>
      <c r="AE355" s="309"/>
      <c r="AF355" s="309"/>
      <c r="AG355" s="309"/>
      <c r="AH355" s="15"/>
      <c r="AI355" s="646" t="str">
        <f t="shared" si="22"/>
        <v/>
      </c>
      <c r="AJ355" s="647"/>
      <c r="AK355" s="366"/>
    </row>
    <row r="356" spans="2:37" ht="15.75" x14ac:dyDescent="0.25">
      <c r="B356" s="20"/>
      <c r="C356" s="346">
        <v>19</v>
      </c>
      <c r="D356" s="309"/>
      <c r="E356" s="309"/>
      <c r="F356" s="309"/>
      <c r="G356" s="309"/>
      <c r="H356" s="309"/>
      <c r="I356" s="309"/>
      <c r="J356" s="309"/>
      <c r="K356" s="309"/>
      <c r="L356" s="309"/>
      <c r="M356" s="309"/>
      <c r="N356" s="309"/>
      <c r="O356" s="309"/>
      <c r="P356" s="309"/>
      <c r="Q356" s="309"/>
      <c r="R356" s="309"/>
      <c r="S356" s="309"/>
      <c r="T356" s="309"/>
      <c r="U356" s="309"/>
      <c r="V356" s="309"/>
      <c r="W356" s="309"/>
      <c r="X356" s="309"/>
      <c r="Y356" s="309"/>
      <c r="Z356" s="309"/>
      <c r="AA356" s="309"/>
      <c r="AB356" s="309"/>
      <c r="AC356" s="309"/>
      <c r="AD356" s="309"/>
      <c r="AE356" s="309"/>
      <c r="AF356" s="309"/>
      <c r="AG356" s="309"/>
      <c r="AH356" s="15"/>
      <c r="AI356" s="646" t="str">
        <f t="shared" si="22"/>
        <v/>
      </c>
      <c r="AJ356" s="647"/>
      <c r="AK356" s="366"/>
    </row>
    <row r="357" spans="2:37" ht="15.75" x14ac:dyDescent="0.25">
      <c r="B357" s="20"/>
      <c r="C357" s="346">
        <v>20</v>
      </c>
      <c r="D357" s="309"/>
      <c r="E357" s="309"/>
      <c r="F357" s="309"/>
      <c r="G357" s="309"/>
      <c r="H357" s="309"/>
      <c r="I357" s="309"/>
      <c r="J357" s="309"/>
      <c r="K357" s="309"/>
      <c r="L357" s="309"/>
      <c r="M357" s="309"/>
      <c r="N357" s="309"/>
      <c r="O357" s="309"/>
      <c r="P357" s="309"/>
      <c r="Q357" s="309"/>
      <c r="R357" s="309"/>
      <c r="S357" s="309"/>
      <c r="T357" s="309"/>
      <c r="U357" s="309"/>
      <c r="V357" s="309"/>
      <c r="W357" s="309"/>
      <c r="X357" s="309"/>
      <c r="Y357" s="309"/>
      <c r="Z357" s="309"/>
      <c r="AA357" s="309"/>
      <c r="AB357" s="309"/>
      <c r="AC357" s="309"/>
      <c r="AD357" s="309"/>
      <c r="AE357" s="309"/>
      <c r="AF357" s="309"/>
      <c r="AG357" s="309"/>
      <c r="AH357" s="15"/>
      <c r="AI357" s="646" t="str">
        <f t="shared" si="22"/>
        <v/>
      </c>
      <c r="AJ357" s="647"/>
      <c r="AK357" s="366"/>
    </row>
    <row r="358" spans="2:37" ht="15.75" x14ac:dyDescent="0.25">
      <c r="B358" s="20"/>
      <c r="C358" s="346">
        <v>21</v>
      </c>
      <c r="D358" s="309"/>
      <c r="E358" s="309"/>
      <c r="F358" s="309"/>
      <c r="G358" s="309"/>
      <c r="H358" s="309"/>
      <c r="I358" s="309"/>
      <c r="J358" s="309"/>
      <c r="K358" s="309"/>
      <c r="L358" s="309"/>
      <c r="M358" s="309"/>
      <c r="N358" s="309"/>
      <c r="O358" s="309"/>
      <c r="P358" s="309"/>
      <c r="Q358" s="309"/>
      <c r="R358" s="309"/>
      <c r="S358" s="309"/>
      <c r="T358" s="309"/>
      <c r="U358" s="309"/>
      <c r="V358" s="309"/>
      <c r="W358" s="309"/>
      <c r="X358" s="309"/>
      <c r="Y358" s="309"/>
      <c r="Z358" s="309"/>
      <c r="AA358" s="309"/>
      <c r="AB358" s="309"/>
      <c r="AC358" s="309"/>
      <c r="AD358" s="309"/>
      <c r="AE358" s="309"/>
      <c r="AF358" s="309"/>
      <c r="AG358" s="309"/>
      <c r="AH358" s="15"/>
      <c r="AI358" s="646" t="str">
        <f t="shared" si="22"/>
        <v/>
      </c>
      <c r="AJ358" s="647"/>
      <c r="AK358" s="366"/>
    </row>
    <row r="359" spans="2:37" ht="15.75" x14ac:dyDescent="0.25">
      <c r="B359" s="20"/>
      <c r="C359" s="346">
        <v>22</v>
      </c>
      <c r="D359" s="309"/>
      <c r="E359" s="309"/>
      <c r="F359" s="309"/>
      <c r="G359" s="309"/>
      <c r="H359" s="309"/>
      <c r="I359" s="309"/>
      <c r="J359" s="309"/>
      <c r="K359" s="309"/>
      <c r="L359" s="309"/>
      <c r="M359" s="309"/>
      <c r="N359" s="309"/>
      <c r="O359" s="309"/>
      <c r="P359" s="309"/>
      <c r="Q359" s="309"/>
      <c r="R359" s="309"/>
      <c r="S359" s="309"/>
      <c r="T359" s="309"/>
      <c r="U359" s="309"/>
      <c r="V359" s="309"/>
      <c r="W359" s="309"/>
      <c r="X359" s="309"/>
      <c r="Y359" s="309"/>
      <c r="Z359" s="309"/>
      <c r="AA359" s="309"/>
      <c r="AB359" s="309"/>
      <c r="AC359" s="309"/>
      <c r="AD359" s="309"/>
      <c r="AE359" s="309"/>
      <c r="AF359" s="309"/>
      <c r="AG359" s="309"/>
      <c r="AH359" s="15"/>
      <c r="AI359" s="646" t="str">
        <f t="shared" si="22"/>
        <v/>
      </c>
      <c r="AJ359" s="647"/>
      <c r="AK359" s="366"/>
    </row>
    <row r="360" spans="2:37" ht="15.75" x14ac:dyDescent="0.25">
      <c r="B360" s="20"/>
      <c r="C360" s="346">
        <v>23</v>
      </c>
      <c r="D360" s="309"/>
      <c r="E360" s="309"/>
      <c r="F360" s="309"/>
      <c r="G360" s="309"/>
      <c r="H360" s="309"/>
      <c r="I360" s="309"/>
      <c r="J360" s="309"/>
      <c r="K360" s="309"/>
      <c r="L360" s="309"/>
      <c r="M360" s="309"/>
      <c r="N360" s="309"/>
      <c r="O360" s="309"/>
      <c r="P360" s="309"/>
      <c r="Q360" s="309"/>
      <c r="R360" s="309"/>
      <c r="S360" s="309"/>
      <c r="T360" s="309"/>
      <c r="U360" s="309"/>
      <c r="V360" s="309"/>
      <c r="W360" s="309"/>
      <c r="X360" s="309"/>
      <c r="Y360" s="309"/>
      <c r="Z360" s="309"/>
      <c r="AA360" s="309"/>
      <c r="AB360" s="309"/>
      <c r="AC360" s="309"/>
      <c r="AD360" s="309"/>
      <c r="AE360" s="309"/>
      <c r="AF360" s="309"/>
      <c r="AG360" s="309"/>
      <c r="AH360" s="15"/>
      <c r="AI360" s="646" t="str">
        <f t="shared" si="22"/>
        <v/>
      </c>
      <c r="AJ360" s="647"/>
      <c r="AK360" s="366"/>
    </row>
    <row r="361" spans="2:37" ht="15.75" x14ac:dyDescent="0.25">
      <c r="B361" s="20"/>
      <c r="C361" s="347">
        <v>24</v>
      </c>
      <c r="D361" s="310"/>
      <c r="E361" s="310"/>
      <c r="F361" s="310"/>
      <c r="G361" s="310"/>
      <c r="H361" s="310"/>
      <c r="I361" s="310"/>
      <c r="J361" s="310"/>
      <c r="K361" s="310"/>
      <c r="L361" s="310"/>
      <c r="M361" s="310"/>
      <c r="N361" s="310"/>
      <c r="O361" s="310"/>
      <c r="P361" s="310"/>
      <c r="Q361" s="310"/>
      <c r="R361" s="310"/>
      <c r="S361" s="310"/>
      <c r="T361" s="310"/>
      <c r="U361" s="310"/>
      <c r="V361" s="310"/>
      <c r="W361" s="310"/>
      <c r="X361" s="310"/>
      <c r="Y361" s="310"/>
      <c r="Z361" s="310"/>
      <c r="AA361" s="310"/>
      <c r="AB361" s="310"/>
      <c r="AC361" s="310"/>
      <c r="AD361" s="310"/>
      <c r="AE361" s="310"/>
      <c r="AF361" s="310"/>
      <c r="AG361" s="310"/>
      <c r="AH361" s="15"/>
      <c r="AI361" s="648" t="str">
        <f t="shared" si="22"/>
        <v/>
      </c>
      <c r="AJ361" s="649"/>
      <c r="AK361" s="366"/>
    </row>
    <row r="362" spans="2:37" ht="15.75" x14ac:dyDescent="0.25">
      <c r="B362" s="20"/>
      <c r="C362" s="236"/>
      <c r="D362" s="15"/>
      <c r="E362" s="15"/>
      <c r="F362" s="15"/>
      <c r="G362" s="15"/>
      <c r="H362" s="15"/>
      <c r="I362" s="15"/>
      <c r="J362" s="15"/>
      <c r="K362" s="15"/>
      <c r="L362" s="15"/>
      <c r="M362" s="15"/>
      <c r="N362" s="15"/>
      <c r="O362" s="15"/>
      <c r="P362" s="15"/>
      <c r="Q362" s="15"/>
      <c r="R362" s="15"/>
      <c r="S362" s="15"/>
      <c r="T362" s="17"/>
      <c r="U362" s="17"/>
      <c r="V362" s="17"/>
      <c r="W362" s="17"/>
      <c r="X362" s="17"/>
      <c r="Y362" s="17"/>
      <c r="Z362" s="17"/>
      <c r="AA362" s="17"/>
      <c r="AB362" s="17"/>
      <c r="AC362" s="17"/>
      <c r="AD362" s="17"/>
      <c r="AE362" s="17"/>
      <c r="AF362" s="17"/>
      <c r="AG362" s="17"/>
      <c r="AH362" s="15"/>
      <c r="AI362" s="17"/>
      <c r="AJ362" s="21"/>
      <c r="AK362" s="366"/>
    </row>
    <row r="363" spans="2:37" ht="16.5" thickBot="1" x14ac:dyDescent="0.3">
      <c r="B363" s="60"/>
      <c r="C363" s="220"/>
      <c r="D363" s="63"/>
      <c r="E363" s="63"/>
      <c r="F363" s="63"/>
      <c r="G363" s="63"/>
      <c r="H363" s="63"/>
      <c r="I363" s="63"/>
      <c r="J363" s="63"/>
      <c r="K363" s="63"/>
      <c r="L363" s="63"/>
      <c r="M363" s="63"/>
      <c r="N363" s="63"/>
      <c r="O363" s="63"/>
      <c r="P363" s="63"/>
      <c r="Q363" s="63"/>
      <c r="R363" s="63"/>
      <c r="S363" s="63"/>
      <c r="T363" s="63"/>
      <c r="U363" s="63"/>
      <c r="V363" s="63"/>
      <c r="W363" s="63"/>
      <c r="X363" s="63"/>
      <c r="Y363" s="63"/>
      <c r="Z363" s="63"/>
      <c r="AA363" s="63"/>
      <c r="AB363" s="63"/>
      <c r="AC363" s="63"/>
      <c r="AD363" s="63"/>
      <c r="AE363" s="63"/>
      <c r="AF363" s="63"/>
      <c r="AG363" s="63"/>
      <c r="AH363" s="63"/>
      <c r="AI363" s="63"/>
      <c r="AJ363" s="64"/>
      <c r="AK363" s="366"/>
    </row>
    <row r="364" spans="2:37" ht="15.75" x14ac:dyDescent="0.25">
      <c r="B364" s="40" t="str">
        <f>"Version " &amp; Version</f>
        <v>Version FINAL 03/31/2017</v>
      </c>
      <c r="C364" s="407"/>
      <c r="D364" s="407"/>
      <c r="E364" s="407"/>
      <c r="F364" s="407"/>
      <c r="G364" s="407"/>
      <c r="H364" s="407"/>
      <c r="I364" s="407"/>
      <c r="J364" s="407"/>
      <c r="K364" s="407"/>
      <c r="L364" s="407"/>
      <c r="M364" s="407"/>
      <c r="N364" s="407"/>
      <c r="O364" s="407"/>
      <c r="P364" s="407"/>
      <c r="Q364" s="407"/>
      <c r="R364" s="407"/>
      <c r="S364" s="407"/>
      <c r="T364" s="407"/>
      <c r="U364" s="407"/>
      <c r="V364" s="407"/>
      <c r="W364" s="407"/>
      <c r="X364" s="407"/>
      <c r="Y364" s="407"/>
      <c r="Z364" s="407"/>
      <c r="AA364" s="407"/>
      <c r="AB364" s="407"/>
      <c r="AC364" s="407"/>
      <c r="AD364" s="407"/>
      <c r="AE364" s="407"/>
      <c r="AF364" s="407"/>
      <c r="AG364" s="407"/>
      <c r="AH364" s="407"/>
      <c r="AI364" s="362"/>
      <c r="AJ364" s="363"/>
      <c r="AK364" s="366"/>
    </row>
    <row r="365" spans="2:37" ht="15.75" x14ac:dyDescent="0.25">
      <c r="B365" s="20"/>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c r="AC365" s="15"/>
      <c r="AD365" s="15"/>
      <c r="AE365" s="15"/>
      <c r="AF365" s="15"/>
      <c r="AG365" s="15"/>
      <c r="AH365" s="15"/>
      <c r="AI365" s="17"/>
      <c r="AJ365" s="21"/>
      <c r="AK365" s="366"/>
    </row>
    <row r="366" spans="2:37" ht="15.75" x14ac:dyDescent="0.25">
      <c r="B366" s="487" t="s">
        <v>293</v>
      </c>
      <c r="C366" s="488"/>
      <c r="D366" s="488"/>
      <c r="E366" s="488"/>
      <c r="F366" s="488"/>
      <c r="G366" s="488"/>
      <c r="H366" s="488"/>
      <c r="I366" s="488"/>
      <c r="J366" s="488"/>
      <c r="K366" s="488"/>
      <c r="L366" s="488"/>
      <c r="M366" s="488"/>
      <c r="N366" s="488"/>
      <c r="O366" s="488"/>
      <c r="P366" s="488"/>
      <c r="Q366" s="488"/>
      <c r="R366" s="488"/>
      <c r="S366" s="15"/>
      <c r="T366" s="15"/>
      <c r="U366" s="15"/>
      <c r="V366" s="15"/>
      <c r="W366" s="15"/>
      <c r="X366" s="15"/>
      <c r="Y366" s="15"/>
      <c r="Z366" s="15"/>
      <c r="AA366" s="15"/>
      <c r="AB366" s="15"/>
      <c r="AC366" s="15"/>
      <c r="AD366" s="15"/>
      <c r="AE366" s="15"/>
      <c r="AF366" s="15"/>
      <c r="AG366" s="15"/>
      <c r="AH366" s="15"/>
      <c r="AI366" s="17"/>
      <c r="AJ366" s="21"/>
      <c r="AK366" s="366"/>
    </row>
    <row r="367" spans="2:37" ht="15.75" x14ac:dyDescent="0.25">
      <c r="B367" s="622" t="s">
        <v>281</v>
      </c>
      <c r="C367" s="545"/>
      <c r="D367" s="545"/>
      <c r="E367" s="545"/>
      <c r="F367" s="545"/>
      <c r="G367" s="545"/>
      <c r="H367" s="545"/>
      <c r="I367" s="545"/>
      <c r="J367" s="545"/>
      <c r="K367" s="545"/>
      <c r="L367" s="545"/>
      <c r="M367" s="545"/>
      <c r="N367" s="545"/>
      <c r="O367" s="545"/>
      <c r="P367" s="545"/>
      <c r="Q367" s="545"/>
      <c r="R367" s="545"/>
      <c r="S367" s="15"/>
      <c r="T367" s="15"/>
      <c r="U367" s="15"/>
      <c r="V367" s="15"/>
      <c r="W367" s="15"/>
      <c r="X367" s="15"/>
      <c r="Y367" s="15"/>
      <c r="Z367" s="15"/>
      <c r="AA367" s="15"/>
      <c r="AB367" s="15"/>
      <c r="AC367" s="15"/>
      <c r="AD367" s="15"/>
      <c r="AE367" s="15"/>
      <c r="AF367" s="15"/>
      <c r="AG367" s="15"/>
      <c r="AH367" s="15"/>
      <c r="AI367" s="17"/>
      <c r="AJ367" s="21"/>
      <c r="AK367" s="366"/>
    </row>
    <row r="368" spans="2:37" ht="15.75" x14ac:dyDescent="0.25">
      <c r="B368" s="414"/>
      <c r="C368" s="545">
        <v>2022</v>
      </c>
      <c r="D368" s="545"/>
      <c r="E368" s="545"/>
      <c r="F368" s="545"/>
      <c r="G368" s="545"/>
      <c r="H368" s="545"/>
      <c r="I368" s="545"/>
      <c r="J368" s="545"/>
      <c r="K368" s="545"/>
      <c r="L368" s="545"/>
      <c r="M368" s="545"/>
      <c r="N368" s="545"/>
      <c r="O368" s="545"/>
      <c r="P368" s="545"/>
      <c r="Q368" s="545"/>
      <c r="R368" s="331"/>
      <c r="S368" s="15"/>
      <c r="T368" s="15"/>
      <c r="U368" s="15"/>
      <c r="V368" s="15"/>
      <c r="W368" s="15"/>
      <c r="X368" s="15"/>
      <c r="Y368" s="15"/>
      <c r="Z368" s="15"/>
      <c r="AA368" s="15"/>
      <c r="AB368" s="15"/>
      <c r="AC368" s="15"/>
      <c r="AD368" s="15"/>
      <c r="AE368" s="15"/>
      <c r="AF368" s="15"/>
      <c r="AG368" s="15"/>
      <c r="AH368" s="15"/>
      <c r="AI368" s="17"/>
      <c r="AJ368" s="21"/>
      <c r="AK368" s="366"/>
    </row>
    <row r="369" spans="2:37" ht="15.75" x14ac:dyDescent="0.25">
      <c r="B369" s="20"/>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c r="AC369" s="15"/>
      <c r="AD369" s="15"/>
      <c r="AE369" s="15"/>
      <c r="AF369" s="15"/>
      <c r="AG369" s="15"/>
      <c r="AH369" s="15"/>
      <c r="AI369" s="17"/>
      <c r="AJ369" s="21"/>
      <c r="AK369" s="366"/>
    </row>
    <row r="370" spans="2:37" ht="15.75" x14ac:dyDescent="0.25">
      <c r="B370" s="20" t="s">
        <v>290</v>
      </c>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c r="AC370" s="15"/>
      <c r="AD370" s="15"/>
      <c r="AE370" s="15"/>
      <c r="AF370" s="15"/>
      <c r="AG370" s="15"/>
      <c r="AH370" s="15"/>
      <c r="AI370" s="17"/>
      <c r="AJ370" s="21"/>
      <c r="AK370" s="366"/>
    </row>
    <row r="371" spans="2:37" ht="15.75" x14ac:dyDescent="0.25">
      <c r="B371" s="20"/>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c r="AC371" s="15"/>
      <c r="AD371" s="15"/>
      <c r="AE371" s="15"/>
      <c r="AF371" s="15"/>
      <c r="AG371" s="15"/>
      <c r="AH371" s="15"/>
      <c r="AI371" s="17"/>
      <c r="AJ371" s="21"/>
      <c r="AK371" s="366"/>
    </row>
    <row r="372" spans="2:37" ht="15.75" x14ac:dyDescent="0.25">
      <c r="B372" s="20"/>
      <c r="C372" s="432" t="s">
        <v>128</v>
      </c>
      <c r="D372" s="218">
        <v>1</v>
      </c>
      <c r="E372" s="218">
        <v>2</v>
      </c>
      <c r="F372" s="218">
        <v>3</v>
      </c>
      <c r="G372" s="218">
        <v>4</v>
      </c>
      <c r="H372" s="218">
        <v>5</v>
      </c>
      <c r="I372" s="218">
        <v>6</v>
      </c>
      <c r="J372" s="218">
        <v>7</v>
      </c>
      <c r="K372" s="218">
        <v>8</v>
      </c>
      <c r="L372" s="218">
        <v>9</v>
      </c>
      <c r="M372" s="218">
        <v>10</v>
      </c>
      <c r="N372" s="218">
        <v>11</v>
      </c>
      <c r="O372" s="218">
        <v>12</v>
      </c>
      <c r="P372" s="218">
        <v>13</v>
      </c>
      <c r="Q372" s="218">
        <v>14</v>
      </c>
      <c r="R372" s="218">
        <v>15</v>
      </c>
      <c r="S372" s="218">
        <v>16</v>
      </c>
      <c r="T372" s="218">
        <v>17</v>
      </c>
      <c r="U372" s="218">
        <v>18</v>
      </c>
      <c r="V372" s="218">
        <v>19</v>
      </c>
      <c r="W372" s="218">
        <v>20</v>
      </c>
      <c r="X372" s="218">
        <v>21</v>
      </c>
      <c r="Y372" s="218">
        <v>22</v>
      </c>
      <c r="Z372" s="218">
        <v>23</v>
      </c>
      <c r="AA372" s="218">
        <v>24</v>
      </c>
      <c r="AB372" s="218">
        <v>25</v>
      </c>
      <c r="AC372" s="218">
        <v>26</v>
      </c>
      <c r="AD372" s="218">
        <v>27</v>
      </c>
      <c r="AE372" s="218">
        <v>28</v>
      </c>
      <c r="AF372" s="218">
        <v>29</v>
      </c>
      <c r="AG372" s="218">
        <v>30</v>
      </c>
      <c r="AH372" s="218">
        <v>31</v>
      </c>
      <c r="AI372" s="644" t="s">
        <v>304</v>
      </c>
      <c r="AJ372" s="645"/>
      <c r="AK372" s="366"/>
    </row>
    <row r="373" spans="2:37" ht="15.75" x14ac:dyDescent="0.25">
      <c r="B373" s="20"/>
      <c r="C373" s="432"/>
      <c r="D373" s="218" t="s">
        <v>277</v>
      </c>
      <c r="E373" s="218" t="s">
        <v>278</v>
      </c>
      <c r="F373" s="218" t="s">
        <v>272</v>
      </c>
      <c r="G373" s="218" t="s">
        <v>273</v>
      </c>
      <c r="H373" s="218" t="s">
        <v>274</v>
      </c>
      <c r="I373" s="218" t="s">
        <v>275</v>
      </c>
      <c r="J373" s="218" t="s">
        <v>276</v>
      </c>
      <c r="K373" s="218" t="str">
        <f>D373</f>
        <v>Sat</v>
      </c>
      <c r="L373" s="218" t="str">
        <f t="shared" ref="L373:AH373" si="23">E373</f>
        <v>Sun</v>
      </c>
      <c r="M373" s="218" t="str">
        <f t="shared" si="23"/>
        <v>Mon</v>
      </c>
      <c r="N373" s="218" t="str">
        <f t="shared" si="23"/>
        <v>Tue</v>
      </c>
      <c r="O373" s="218" t="str">
        <f t="shared" si="23"/>
        <v>Wed</v>
      </c>
      <c r="P373" s="218" t="str">
        <f t="shared" si="23"/>
        <v>Thurs</v>
      </c>
      <c r="Q373" s="218" t="str">
        <f t="shared" si="23"/>
        <v>Fri</v>
      </c>
      <c r="R373" s="218" t="str">
        <f t="shared" si="23"/>
        <v>Sat</v>
      </c>
      <c r="S373" s="218" t="str">
        <f t="shared" si="23"/>
        <v>Sun</v>
      </c>
      <c r="T373" s="218" t="str">
        <f t="shared" si="23"/>
        <v>Mon</v>
      </c>
      <c r="U373" s="218" t="str">
        <f t="shared" si="23"/>
        <v>Tue</v>
      </c>
      <c r="V373" s="218" t="str">
        <f t="shared" si="23"/>
        <v>Wed</v>
      </c>
      <c r="W373" s="218" t="str">
        <f t="shared" si="23"/>
        <v>Thurs</v>
      </c>
      <c r="X373" s="218" t="str">
        <f t="shared" si="23"/>
        <v>Fri</v>
      </c>
      <c r="Y373" s="218" t="str">
        <f t="shared" si="23"/>
        <v>Sat</v>
      </c>
      <c r="Z373" s="218" t="str">
        <f t="shared" si="23"/>
        <v>Sun</v>
      </c>
      <c r="AA373" s="218" t="str">
        <f t="shared" si="23"/>
        <v>Mon</v>
      </c>
      <c r="AB373" s="218" t="str">
        <f t="shared" si="23"/>
        <v>Tue</v>
      </c>
      <c r="AC373" s="218" t="str">
        <f t="shared" si="23"/>
        <v>Wed</v>
      </c>
      <c r="AD373" s="218" t="str">
        <f t="shared" si="23"/>
        <v>Thurs</v>
      </c>
      <c r="AE373" s="218" t="str">
        <f t="shared" si="23"/>
        <v>Fri</v>
      </c>
      <c r="AF373" s="218" t="str">
        <f t="shared" si="23"/>
        <v>Sat</v>
      </c>
      <c r="AG373" s="218" t="str">
        <f t="shared" si="23"/>
        <v>Sun</v>
      </c>
      <c r="AH373" s="218" t="str">
        <f t="shared" si="23"/>
        <v>Mon</v>
      </c>
      <c r="AI373" s="644" t="s">
        <v>305</v>
      </c>
      <c r="AJ373" s="645"/>
      <c r="AK373" s="366"/>
    </row>
    <row r="374" spans="2:37" ht="15.75" x14ac:dyDescent="0.25">
      <c r="B374" s="20"/>
      <c r="C374" s="214">
        <v>1</v>
      </c>
      <c r="D374" s="481"/>
      <c r="E374" s="481"/>
      <c r="F374" s="481"/>
      <c r="G374" s="481"/>
      <c r="H374" s="481"/>
      <c r="I374" s="481"/>
      <c r="J374" s="481"/>
      <c r="K374" s="481"/>
      <c r="L374" s="481"/>
      <c r="M374" s="481"/>
      <c r="N374" s="481"/>
      <c r="O374" s="481"/>
      <c r="P374" s="481"/>
      <c r="Q374" s="481"/>
      <c r="R374" s="481"/>
      <c r="S374" s="481"/>
      <c r="T374" s="481"/>
      <c r="U374" s="481"/>
      <c r="V374" s="481"/>
      <c r="W374" s="481"/>
      <c r="X374" s="481"/>
      <c r="Y374" s="481"/>
      <c r="Z374" s="481"/>
      <c r="AA374" s="481"/>
      <c r="AB374" s="481"/>
      <c r="AC374" s="481"/>
      <c r="AD374" s="481"/>
      <c r="AE374" s="481"/>
      <c r="AF374" s="481"/>
      <c r="AG374" s="481"/>
      <c r="AH374" s="481"/>
      <c r="AI374" s="650" t="str">
        <f>IFERROR(AVERAGE(D374:AH374),"")</f>
        <v/>
      </c>
      <c r="AJ374" s="651"/>
      <c r="AK374" s="366"/>
    </row>
    <row r="375" spans="2:37" ht="15.75" x14ac:dyDescent="0.25">
      <c r="B375" s="20"/>
      <c r="C375" s="214">
        <v>2</v>
      </c>
      <c r="D375" s="309"/>
      <c r="E375" s="309"/>
      <c r="F375" s="309"/>
      <c r="G375" s="309"/>
      <c r="H375" s="309"/>
      <c r="I375" s="309"/>
      <c r="J375" s="309"/>
      <c r="K375" s="309"/>
      <c r="L375" s="309"/>
      <c r="M375" s="309"/>
      <c r="N375" s="309"/>
      <c r="O375" s="309"/>
      <c r="P375" s="309"/>
      <c r="Q375" s="309"/>
      <c r="R375" s="309"/>
      <c r="S375" s="309"/>
      <c r="T375" s="309"/>
      <c r="U375" s="309"/>
      <c r="V375" s="309"/>
      <c r="W375" s="309"/>
      <c r="X375" s="309"/>
      <c r="Y375" s="309"/>
      <c r="Z375" s="309"/>
      <c r="AA375" s="309"/>
      <c r="AB375" s="309"/>
      <c r="AC375" s="309"/>
      <c r="AD375" s="309"/>
      <c r="AE375" s="309"/>
      <c r="AF375" s="309"/>
      <c r="AG375" s="309"/>
      <c r="AH375" s="309"/>
      <c r="AI375" s="646" t="str">
        <f>IFERROR(AVERAGE(D375:AH375),"")</f>
        <v/>
      </c>
      <c r="AJ375" s="647"/>
      <c r="AK375" s="366"/>
    </row>
    <row r="376" spans="2:37" ht="15.75" x14ac:dyDescent="0.25">
      <c r="B376" s="20"/>
      <c r="C376" s="214">
        <v>3</v>
      </c>
      <c r="D376" s="309"/>
      <c r="E376" s="309"/>
      <c r="F376" s="309"/>
      <c r="G376" s="309"/>
      <c r="H376" s="309"/>
      <c r="I376" s="309"/>
      <c r="J376" s="309"/>
      <c r="K376" s="309"/>
      <c r="L376" s="309"/>
      <c r="M376" s="309"/>
      <c r="N376" s="309"/>
      <c r="O376" s="309"/>
      <c r="P376" s="309"/>
      <c r="Q376" s="309"/>
      <c r="R376" s="309"/>
      <c r="S376" s="309"/>
      <c r="T376" s="309"/>
      <c r="U376" s="309"/>
      <c r="V376" s="309"/>
      <c r="W376" s="309"/>
      <c r="X376" s="309"/>
      <c r="Y376" s="309"/>
      <c r="Z376" s="309"/>
      <c r="AA376" s="309"/>
      <c r="AB376" s="309"/>
      <c r="AC376" s="309"/>
      <c r="AD376" s="309"/>
      <c r="AE376" s="309"/>
      <c r="AF376" s="309"/>
      <c r="AG376" s="309"/>
      <c r="AH376" s="309"/>
      <c r="AI376" s="646" t="str">
        <f t="shared" ref="AI376:AI397" si="24">IFERROR(AVERAGE(D376:AH376),"")</f>
        <v/>
      </c>
      <c r="AJ376" s="647"/>
      <c r="AK376" s="366"/>
    </row>
    <row r="377" spans="2:37" ht="15.75" x14ac:dyDescent="0.25">
      <c r="B377" s="20"/>
      <c r="C377" s="214">
        <v>4</v>
      </c>
      <c r="D377" s="309"/>
      <c r="E377" s="309"/>
      <c r="F377" s="309"/>
      <c r="G377" s="309"/>
      <c r="H377" s="309"/>
      <c r="I377" s="309"/>
      <c r="J377" s="309"/>
      <c r="K377" s="309"/>
      <c r="L377" s="309"/>
      <c r="M377" s="309"/>
      <c r="N377" s="309"/>
      <c r="O377" s="309"/>
      <c r="P377" s="309"/>
      <c r="Q377" s="309"/>
      <c r="R377" s="309"/>
      <c r="S377" s="309"/>
      <c r="T377" s="309"/>
      <c r="U377" s="309"/>
      <c r="V377" s="309"/>
      <c r="W377" s="309"/>
      <c r="X377" s="309"/>
      <c r="Y377" s="309"/>
      <c r="Z377" s="309"/>
      <c r="AA377" s="309"/>
      <c r="AB377" s="309"/>
      <c r="AC377" s="309"/>
      <c r="AD377" s="309"/>
      <c r="AE377" s="309"/>
      <c r="AF377" s="309"/>
      <c r="AG377" s="309"/>
      <c r="AH377" s="309"/>
      <c r="AI377" s="646" t="str">
        <f t="shared" si="24"/>
        <v/>
      </c>
      <c r="AJ377" s="647"/>
      <c r="AK377" s="366"/>
    </row>
    <row r="378" spans="2:37" ht="15.75" x14ac:dyDescent="0.25">
      <c r="B378" s="20"/>
      <c r="C378" s="214">
        <v>5</v>
      </c>
      <c r="D378" s="309"/>
      <c r="E378" s="309"/>
      <c r="F378" s="309"/>
      <c r="G378" s="309"/>
      <c r="H378" s="309"/>
      <c r="I378" s="309"/>
      <c r="J378" s="309"/>
      <c r="K378" s="309"/>
      <c r="L378" s="309"/>
      <c r="M378" s="309"/>
      <c r="N378" s="309"/>
      <c r="O378" s="309"/>
      <c r="P378" s="309"/>
      <c r="Q378" s="309"/>
      <c r="R378" s="309"/>
      <c r="S378" s="309"/>
      <c r="T378" s="309"/>
      <c r="U378" s="309"/>
      <c r="V378" s="309"/>
      <c r="W378" s="309"/>
      <c r="X378" s="309"/>
      <c r="Y378" s="309"/>
      <c r="Z378" s="309"/>
      <c r="AA378" s="309"/>
      <c r="AB378" s="309"/>
      <c r="AC378" s="309"/>
      <c r="AD378" s="309"/>
      <c r="AE378" s="309"/>
      <c r="AF378" s="309"/>
      <c r="AG378" s="309"/>
      <c r="AH378" s="309"/>
      <c r="AI378" s="646" t="str">
        <f t="shared" si="24"/>
        <v/>
      </c>
      <c r="AJ378" s="647"/>
      <c r="AK378" s="366"/>
    </row>
    <row r="379" spans="2:37" ht="15.75" x14ac:dyDescent="0.25">
      <c r="B379" s="20"/>
      <c r="C379" s="214">
        <v>6</v>
      </c>
      <c r="D379" s="309"/>
      <c r="E379" s="309"/>
      <c r="F379" s="309"/>
      <c r="G379" s="309"/>
      <c r="H379" s="309"/>
      <c r="I379" s="309"/>
      <c r="J379" s="309"/>
      <c r="K379" s="309"/>
      <c r="L379" s="309"/>
      <c r="M379" s="309"/>
      <c r="N379" s="309"/>
      <c r="O379" s="309"/>
      <c r="P379" s="309"/>
      <c r="Q379" s="309"/>
      <c r="R379" s="309"/>
      <c r="S379" s="309"/>
      <c r="T379" s="309"/>
      <c r="U379" s="309"/>
      <c r="V379" s="309"/>
      <c r="W379" s="309"/>
      <c r="X379" s="309"/>
      <c r="Y379" s="309"/>
      <c r="Z379" s="309"/>
      <c r="AA379" s="309"/>
      <c r="AB379" s="309"/>
      <c r="AC379" s="309"/>
      <c r="AD379" s="309"/>
      <c r="AE379" s="309"/>
      <c r="AF379" s="309"/>
      <c r="AG379" s="309"/>
      <c r="AH379" s="309"/>
      <c r="AI379" s="646" t="str">
        <f t="shared" si="24"/>
        <v/>
      </c>
      <c r="AJ379" s="647"/>
      <c r="AK379" s="366"/>
    </row>
    <row r="380" spans="2:37" ht="15.75" x14ac:dyDescent="0.25">
      <c r="B380" s="20"/>
      <c r="C380" s="214">
        <v>7</v>
      </c>
      <c r="D380" s="309"/>
      <c r="E380" s="309"/>
      <c r="F380" s="309"/>
      <c r="G380" s="309"/>
      <c r="H380" s="309"/>
      <c r="I380" s="309"/>
      <c r="J380" s="309"/>
      <c r="K380" s="309"/>
      <c r="L380" s="309"/>
      <c r="M380" s="309"/>
      <c r="N380" s="309"/>
      <c r="O380" s="309"/>
      <c r="P380" s="309"/>
      <c r="Q380" s="309"/>
      <c r="R380" s="309"/>
      <c r="S380" s="309"/>
      <c r="T380" s="309"/>
      <c r="U380" s="309"/>
      <c r="V380" s="309"/>
      <c r="W380" s="309"/>
      <c r="X380" s="309"/>
      <c r="Y380" s="309"/>
      <c r="Z380" s="309"/>
      <c r="AA380" s="309"/>
      <c r="AB380" s="309"/>
      <c r="AC380" s="309"/>
      <c r="AD380" s="309"/>
      <c r="AE380" s="309"/>
      <c r="AF380" s="309"/>
      <c r="AG380" s="309"/>
      <c r="AH380" s="309"/>
      <c r="AI380" s="646" t="str">
        <f t="shared" si="24"/>
        <v/>
      </c>
      <c r="AJ380" s="647"/>
      <c r="AK380" s="366"/>
    </row>
    <row r="381" spans="2:37" ht="15.75" x14ac:dyDescent="0.25">
      <c r="B381" s="20"/>
      <c r="C381" s="214">
        <v>8</v>
      </c>
      <c r="D381" s="309"/>
      <c r="E381" s="309"/>
      <c r="F381" s="309"/>
      <c r="G381" s="309"/>
      <c r="H381" s="309"/>
      <c r="I381" s="309"/>
      <c r="J381" s="309"/>
      <c r="K381" s="309"/>
      <c r="L381" s="309"/>
      <c r="M381" s="309"/>
      <c r="N381" s="309"/>
      <c r="O381" s="309"/>
      <c r="P381" s="309"/>
      <c r="Q381" s="309"/>
      <c r="R381" s="309"/>
      <c r="S381" s="309"/>
      <c r="T381" s="309"/>
      <c r="U381" s="309"/>
      <c r="V381" s="309"/>
      <c r="W381" s="309"/>
      <c r="X381" s="309"/>
      <c r="Y381" s="309"/>
      <c r="Z381" s="309"/>
      <c r="AA381" s="309"/>
      <c r="AB381" s="309"/>
      <c r="AC381" s="309"/>
      <c r="AD381" s="309"/>
      <c r="AE381" s="309"/>
      <c r="AF381" s="309"/>
      <c r="AG381" s="309"/>
      <c r="AH381" s="309"/>
      <c r="AI381" s="646" t="str">
        <f t="shared" si="24"/>
        <v/>
      </c>
      <c r="AJ381" s="647"/>
      <c r="AK381" s="366"/>
    </row>
    <row r="382" spans="2:37" ht="15.75" x14ac:dyDescent="0.25">
      <c r="B382" s="20"/>
      <c r="C382" s="214">
        <v>9</v>
      </c>
      <c r="D382" s="309"/>
      <c r="E382" s="309"/>
      <c r="F382" s="309"/>
      <c r="G382" s="309"/>
      <c r="H382" s="309"/>
      <c r="I382" s="309"/>
      <c r="J382" s="309"/>
      <c r="K382" s="309"/>
      <c r="L382" s="309"/>
      <c r="M382" s="309"/>
      <c r="N382" s="309"/>
      <c r="O382" s="309"/>
      <c r="P382" s="309"/>
      <c r="Q382" s="309"/>
      <c r="R382" s="309"/>
      <c r="S382" s="309"/>
      <c r="T382" s="309"/>
      <c r="U382" s="309"/>
      <c r="V382" s="309"/>
      <c r="W382" s="309"/>
      <c r="X382" s="309"/>
      <c r="Y382" s="309"/>
      <c r="Z382" s="309"/>
      <c r="AA382" s="309"/>
      <c r="AB382" s="309"/>
      <c r="AC382" s="309"/>
      <c r="AD382" s="309"/>
      <c r="AE382" s="309"/>
      <c r="AF382" s="309"/>
      <c r="AG382" s="309"/>
      <c r="AH382" s="309"/>
      <c r="AI382" s="646" t="str">
        <f t="shared" si="24"/>
        <v/>
      </c>
      <c r="AJ382" s="647"/>
      <c r="AK382" s="366"/>
    </row>
    <row r="383" spans="2:37" ht="15.75" x14ac:dyDescent="0.25">
      <c r="B383" s="20"/>
      <c r="C383" s="346">
        <v>10</v>
      </c>
      <c r="D383" s="309"/>
      <c r="E383" s="309"/>
      <c r="F383" s="309"/>
      <c r="G383" s="309"/>
      <c r="H383" s="309"/>
      <c r="I383" s="309"/>
      <c r="J383" s="309"/>
      <c r="K383" s="309"/>
      <c r="L383" s="309"/>
      <c r="M383" s="309"/>
      <c r="N383" s="309"/>
      <c r="O383" s="309"/>
      <c r="P383" s="309"/>
      <c r="Q383" s="309"/>
      <c r="R383" s="309"/>
      <c r="S383" s="309"/>
      <c r="T383" s="309"/>
      <c r="U383" s="309"/>
      <c r="V383" s="309"/>
      <c r="W383" s="309"/>
      <c r="X383" s="309"/>
      <c r="Y383" s="309"/>
      <c r="Z383" s="309"/>
      <c r="AA383" s="309"/>
      <c r="AB383" s="309"/>
      <c r="AC383" s="309"/>
      <c r="AD383" s="309"/>
      <c r="AE383" s="309"/>
      <c r="AF383" s="309"/>
      <c r="AG383" s="309"/>
      <c r="AH383" s="309"/>
      <c r="AI383" s="646" t="str">
        <f t="shared" si="24"/>
        <v/>
      </c>
      <c r="AJ383" s="647"/>
      <c r="AK383" s="366"/>
    </row>
    <row r="384" spans="2:37" ht="15.75" x14ac:dyDescent="0.25">
      <c r="B384" s="20"/>
      <c r="C384" s="346">
        <v>11</v>
      </c>
      <c r="D384" s="309"/>
      <c r="E384" s="309"/>
      <c r="F384" s="309"/>
      <c r="G384" s="309"/>
      <c r="H384" s="309"/>
      <c r="I384" s="309"/>
      <c r="J384" s="309"/>
      <c r="K384" s="309"/>
      <c r="L384" s="309"/>
      <c r="M384" s="309"/>
      <c r="N384" s="309"/>
      <c r="O384" s="309"/>
      <c r="P384" s="309"/>
      <c r="Q384" s="309"/>
      <c r="R384" s="309"/>
      <c r="S384" s="309"/>
      <c r="T384" s="309"/>
      <c r="U384" s="309"/>
      <c r="V384" s="309"/>
      <c r="W384" s="309"/>
      <c r="X384" s="309"/>
      <c r="Y384" s="309"/>
      <c r="Z384" s="309"/>
      <c r="AA384" s="309"/>
      <c r="AB384" s="309"/>
      <c r="AC384" s="309"/>
      <c r="AD384" s="309"/>
      <c r="AE384" s="309"/>
      <c r="AF384" s="309"/>
      <c r="AG384" s="309"/>
      <c r="AH384" s="309"/>
      <c r="AI384" s="646" t="str">
        <f t="shared" si="24"/>
        <v/>
      </c>
      <c r="AJ384" s="647"/>
      <c r="AK384" s="366"/>
    </row>
    <row r="385" spans="2:37" ht="15.75" x14ac:dyDescent="0.25">
      <c r="B385" s="20"/>
      <c r="C385" s="346">
        <v>12</v>
      </c>
      <c r="D385" s="309"/>
      <c r="E385" s="309"/>
      <c r="F385" s="309"/>
      <c r="G385" s="309"/>
      <c r="H385" s="309"/>
      <c r="I385" s="309"/>
      <c r="J385" s="309"/>
      <c r="K385" s="309"/>
      <c r="L385" s="309"/>
      <c r="M385" s="309"/>
      <c r="N385" s="309"/>
      <c r="O385" s="309"/>
      <c r="P385" s="309"/>
      <c r="Q385" s="309"/>
      <c r="R385" s="309"/>
      <c r="S385" s="309"/>
      <c r="T385" s="309"/>
      <c r="U385" s="309"/>
      <c r="V385" s="309"/>
      <c r="W385" s="309"/>
      <c r="X385" s="309"/>
      <c r="Y385" s="309"/>
      <c r="Z385" s="309"/>
      <c r="AA385" s="309"/>
      <c r="AB385" s="309"/>
      <c r="AC385" s="309"/>
      <c r="AD385" s="309"/>
      <c r="AE385" s="309"/>
      <c r="AF385" s="309"/>
      <c r="AG385" s="309"/>
      <c r="AH385" s="309"/>
      <c r="AI385" s="646" t="str">
        <f t="shared" si="24"/>
        <v/>
      </c>
      <c r="AJ385" s="647"/>
      <c r="AK385" s="366"/>
    </row>
    <row r="386" spans="2:37" ht="15.75" x14ac:dyDescent="0.25">
      <c r="B386" s="20"/>
      <c r="C386" s="346">
        <v>13</v>
      </c>
      <c r="D386" s="309"/>
      <c r="E386" s="309"/>
      <c r="F386" s="309"/>
      <c r="G386" s="309"/>
      <c r="H386" s="309"/>
      <c r="I386" s="309"/>
      <c r="J386" s="309"/>
      <c r="K386" s="309"/>
      <c r="L386" s="309"/>
      <c r="M386" s="309"/>
      <c r="N386" s="309"/>
      <c r="O386" s="309"/>
      <c r="P386" s="309"/>
      <c r="Q386" s="309"/>
      <c r="R386" s="309"/>
      <c r="S386" s="309"/>
      <c r="T386" s="309"/>
      <c r="U386" s="309"/>
      <c r="V386" s="309"/>
      <c r="W386" s="309"/>
      <c r="X386" s="309"/>
      <c r="Y386" s="309"/>
      <c r="Z386" s="309"/>
      <c r="AA386" s="309"/>
      <c r="AB386" s="309"/>
      <c r="AC386" s="309"/>
      <c r="AD386" s="309"/>
      <c r="AE386" s="309"/>
      <c r="AF386" s="309"/>
      <c r="AG386" s="309"/>
      <c r="AH386" s="309"/>
      <c r="AI386" s="646" t="str">
        <f t="shared" si="24"/>
        <v/>
      </c>
      <c r="AJ386" s="647"/>
      <c r="AK386" s="366"/>
    </row>
    <row r="387" spans="2:37" ht="15.75" x14ac:dyDescent="0.25">
      <c r="B387" s="20"/>
      <c r="C387" s="346">
        <v>14</v>
      </c>
      <c r="D387" s="309"/>
      <c r="E387" s="309"/>
      <c r="F387" s="309"/>
      <c r="G387" s="309"/>
      <c r="H387" s="309"/>
      <c r="I387" s="309"/>
      <c r="J387" s="309"/>
      <c r="K387" s="309"/>
      <c r="L387" s="309"/>
      <c r="M387" s="309"/>
      <c r="N387" s="309"/>
      <c r="O387" s="309"/>
      <c r="P387" s="309"/>
      <c r="Q387" s="309"/>
      <c r="R387" s="309"/>
      <c r="S387" s="309"/>
      <c r="T387" s="309"/>
      <c r="U387" s="309"/>
      <c r="V387" s="309"/>
      <c r="W387" s="309"/>
      <c r="X387" s="309"/>
      <c r="Y387" s="309"/>
      <c r="Z387" s="309"/>
      <c r="AA387" s="309"/>
      <c r="AB387" s="309"/>
      <c r="AC387" s="309"/>
      <c r="AD387" s="309"/>
      <c r="AE387" s="309"/>
      <c r="AF387" s="309"/>
      <c r="AG387" s="309"/>
      <c r="AH387" s="309"/>
      <c r="AI387" s="646" t="str">
        <f t="shared" si="24"/>
        <v/>
      </c>
      <c r="AJ387" s="647"/>
      <c r="AK387" s="366"/>
    </row>
    <row r="388" spans="2:37" ht="15.75" x14ac:dyDescent="0.25">
      <c r="B388" s="20"/>
      <c r="C388" s="346">
        <v>15</v>
      </c>
      <c r="D388" s="309"/>
      <c r="E388" s="309"/>
      <c r="F388" s="309"/>
      <c r="G388" s="309"/>
      <c r="H388" s="309"/>
      <c r="I388" s="309"/>
      <c r="J388" s="309"/>
      <c r="K388" s="309"/>
      <c r="L388" s="309"/>
      <c r="M388" s="309"/>
      <c r="N388" s="309"/>
      <c r="O388" s="309"/>
      <c r="P388" s="309"/>
      <c r="Q388" s="309"/>
      <c r="R388" s="309"/>
      <c r="S388" s="309"/>
      <c r="T388" s="309"/>
      <c r="U388" s="309"/>
      <c r="V388" s="309"/>
      <c r="W388" s="309"/>
      <c r="X388" s="309"/>
      <c r="Y388" s="309"/>
      <c r="Z388" s="309"/>
      <c r="AA388" s="309"/>
      <c r="AB388" s="309"/>
      <c r="AC388" s="309"/>
      <c r="AD388" s="309"/>
      <c r="AE388" s="309"/>
      <c r="AF388" s="309"/>
      <c r="AG388" s="309"/>
      <c r="AH388" s="309"/>
      <c r="AI388" s="646" t="str">
        <f t="shared" si="24"/>
        <v/>
      </c>
      <c r="AJ388" s="647"/>
      <c r="AK388" s="366"/>
    </row>
    <row r="389" spans="2:37" ht="15.75" x14ac:dyDescent="0.25">
      <c r="B389" s="20"/>
      <c r="C389" s="346">
        <v>16</v>
      </c>
      <c r="D389" s="309"/>
      <c r="E389" s="309"/>
      <c r="F389" s="309"/>
      <c r="G389" s="309"/>
      <c r="H389" s="309"/>
      <c r="I389" s="309"/>
      <c r="J389" s="309"/>
      <c r="K389" s="309"/>
      <c r="L389" s="309"/>
      <c r="M389" s="309"/>
      <c r="N389" s="309"/>
      <c r="O389" s="309"/>
      <c r="P389" s="309"/>
      <c r="Q389" s="309"/>
      <c r="R389" s="309"/>
      <c r="S389" s="309"/>
      <c r="T389" s="309"/>
      <c r="U389" s="309"/>
      <c r="V389" s="309"/>
      <c r="W389" s="309"/>
      <c r="X389" s="309"/>
      <c r="Y389" s="309"/>
      <c r="Z389" s="309"/>
      <c r="AA389" s="309"/>
      <c r="AB389" s="309"/>
      <c r="AC389" s="309"/>
      <c r="AD389" s="309"/>
      <c r="AE389" s="309"/>
      <c r="AF389" s="309"/>
      <c r="AG389" s="309"/>
      <c r="AH389" s="309"/>
      <c r="AI389" s="646" t="str">
        <f t="shared" si="24"/>
        <v/>
      </c>
      <c r="AJ389" s="647"/>
      <c r="AK389" s="366"/>
    </row>
    <row r="390" spans="2:37" ht="15.75" x14ac:dyDescent="0.25">
      <c r="B390" s="20"/>
      <c r="C390" s="346">
        <v>17</v>
      </c>
      <c r="D390" s="309"/>
      <c r="E390" s="309"/>
      <c r="F390" s="309"/>
      <c r="G390" s="309"/>
      <c r="H390" s="309"/>
      <c r="I390" s="309"/>
      <c r="J390" s="309"/>
      <c r="K390" s="309"/>
      <c r="L390" s="309"/>
      <c r="M390" s="309"/>
      <c r="N390" s="309"/>
      <c r="O390" s="309"/>
      <c r="P390" s="309"/>
      <c r="Q390" s="309"/>
      <c r="R390" s="309"/>
      <c r="S390" s="309"/>
      <c r="T390" s="309"/>
      <c r="U390" s="309"/>
      <c r="V390" s="309"/>
      <c r="W390" s="309"/>
      <c r="X390" s="309"/>
      <c r="Y390" s="309"/>
      <c r="Z390" s="309"/>
      <c r="AA390" s="309"/>
      <c r="AB390" s="309"/>
      <c r="AC390" s="309"/>
      <c r="AD390" s="309"/>
      <c r="AE390" s="309"/>
      <c r="AF390" s="309"/>
      <c r="AG390" s="309"/>
      <c r="AH390" s="309"/>
      <c r="AI390" s="646" t="str">
        <f t="shared" si="24"/>
        <v/>
      </c>
      <c r="AJ390" s="647"/>
      <c r="AK390" s="366"/>
    </row>
    <row r="391" spans="2:37" ht="15.75" x14ac:dyDescent="0.25">
      <c r="B391" s="20"/>
      <c r="C391" s="346">
        <v>18</v>
      </c>
      <c r="D391" s="309"/>
      <c r="E391" s="309"/>
      <c r="F391" s="309"/>
      <c r="G391" s="309"/>
      <c r="H391" s="309"/>
      <c r="I391" s="309"/>
      <c r="J391" s="309"/>
      <c r="K391" s="309"/>
      <c r="L391" s="309"/>
      <c r="M391" s="309"/>
      <c r="N391" s="309"/>
      <c r="O391" s="309"/>
      <c r="P391" s="309"/>
      <c r="Q391" s="309"/>
      <c r="R391" s="309"/>
      <c r="S391" s="309"/>
      <c r="T391" s="309"/>
      <c r="U391" s="309"/>
      <c r="V391" s="309"/>
      <c r="W391" s="309"/>
      <c r="X391" s="309"/>
      <c r="Y391" s="309"/>
      <c r="Z391" s="309"/>
      <c r="AA391" s="309"/>
      <c r="AB391" s="309"/>
      <c r="AC391" s="309"/>
      <c r="AD391" s="309"/>
      <c r="AE391" s="309"/>
      <c r="AF391" s="309"/>
      <c r="AG391" s="309"/>
      <c r="AH391" s="309"/>
      <c r="AI391" s="646" t="str">
        <f t="shared" si="24"/>
        <v/>
      </c>
      <c r="AJ391" s="647"/>
      <c r="AK391" s="366"/>
    </row>
    <row r="392" spans="2:37" ht="15.75" x14ac:dyDescent="0.25">
      <c r="B392" s="20"/>
      <c r="C392" s="346">
        <v>19</v>
      </c>
      <c r="D392" s="309"/>
      <c r="E392" s="309"/>
      <c r="F392" s="309"/>
      <c r="G392" s="309"/>
      <c r="H392" s="309"/>
      <c r="I392" s="309"/>
      <c r="J392" s="309"/>
      <c r="K392" s="309"/>
      <c r="L392" s="309"/>
      <c r="M392" s="309"/>
      <c r="N392" s="309"/>
      <c r="O392" s="309"/>
      <c r="P392" s="309"/>
      <c r="Q392" s="309"/>
      <c r="R392" s="309"/>
      <c r="S392" s="309"/>
      <c r="T392" s="309"/>
      <c r="U392" s="309"/>
      <c r="V392" s="309"/>
      <c r="W392" s="309"/>
      <c r="X392" s="309"/>
      <c r="Y392" s="309"/>
      <c r="Z392" s="309"/>
      <c r="AA392" s="309"/>
      <c r="AB392" s="309"/>
      <c r="AC392" s="309"/>
      <c r="AD392" s="309"/>
      <c r="AE392" s="309"/>
      <c r="AF392" s="309"/>
      <c r="AG392" s="309"/>
      <c r="AH392" s="309"/>
      <c r="AI392" s="646" t="str">
        <f t="shared" si="24"/>
        <v/>
      </c>
      <c r="AJ392" s="647"/>
      <c r="AK392" s="366"/>
    </row>
    <row r="393" spans="2:37" ht="15.75" x14ac:dyDescent="0.25">
      <c r="B393" s="20"/>
      <c r="C393" s="346">
        <v>20</v>
      </c>
      <c r="D393" s="309"/>
      <c r="E393" s="309"/>
      <c r="F393" s="309"/>
      <c r="G393" s="309"/>
      <c r="H393" s="309"/>
      <c r="I393" s="309"/>
      <c r="J393" s="309"/>
      <c r="K393" s="309"/>
      <c r="L393" s="309"/>
      <c r="M393" s="309"/>
      <c r="N393" s="309"/>
      <c r="O393" s="309"/>
      <c r="P393" s="309"/>
      <c r="Q393" s="309"/>
      <c r="R393" s="309"/>
      <c r="S393" s="309"/>
      <c r="T393" s="309"/>
      <c r="U393" s="309"/>
      <c r="V393" s="309"/>
      <c r="W393" s="309"/>
      <c r="X393" s="309"/>
      <c r="Y393" s="309"/>
      <c r="Z393" s="309"/>
      <c r="AA393" s="309"/>
      <c r="AB393" s="309"/>
      <c r="AC393" s="309"/>
      <c r="AD393" s="309"/>
      <c r="AE393" s="309"/>
      <c r="AF393" s="309"/>
      <c r="AG393" s="309"/>
      <c r="AH393" s="309"/>
      <c r="AI393" s="646" t="str">
        <f t="shared" si="24"/>
        <v/>
      </c>
      <c r="AJ393" s="647"/>
      <c r="AK393" s="366"/>
    </row>
    <row r="394" spans="2:37" ht="15.75" x14ac:dyDescent="0.25">
      <c r="B394" s="20"/>
      <c r="C394" s="346">
        <v>21</v>
      </c>
      <c r="D394" s="309"/>
      <c r="E394" s="309"/>
      <c r="F394" s="309"/>
      <c r="G394" s="309"/>
      <c r="H394" s="309"/>
      <c r="I394" s="309"/>
      <c r="J394" s="309"/>
      <c r="K394" s="309"/>
      <c r="L394" s="309"/>
      <c r="M394" s="309"/>
      <c r="N394" s="309"/>
      <c r="O394" s="309"/>
      <c r="P394" s="309"/>
      <c r="Q394" s="309"/>
      <c r="R394" s="309"/>
      <c r="S394" s="309"/>
      <c r="T394" s="309"/>
      <c r="U394" s="309"/>
      <c r="V394" s="309"/>
      <c r="W394" s="309"/>
      <c r="X394" s="309"/>
      <c r="Y394" s="309"/>
      <c r="Z394" s="309"/>
      <c r="AA394" s="309"/>
      <c r="AB394" s="309"/>
      <c r="AC394" s="309"/>
      <c r="AD394" s="309"/>
      <c r="AE394" s="309"/>
      <c r="AF394" s="309"/>
      <c r="AG394" s="309"/>
      <c r="AH394" s="309"/>
      <c r="AI394" s="646" t="str">
        <f t="shared" si="24"/>
        <v/>
      </c>
      <c r="AJ394" s="647"/>
      <c r="AK394" s="366"/>
    </row>
    <row r="395" spans="2:37" ht="15.75" x14ac:dyDescent="0.25">
      <c r="B395" s="20"/>
      <c r="C395" s="346">
        <v>22</v>
      </c>
      <c r="D395" s="309"/>
      <c r="E395" s="309"/>
      <c r="F395" s="309"/>
      <c r="G395" s="309"/>
      <c r="H395" s="309"/>
      <c r="I395" s="309"/>
      <c r="J395" s="309"/>
      <c r="K395" s="309"/>
      <c r="L395" s="309"/>
      <c r="M395" s="309"/>
      <c r="N395" s="309"/>
      <c r="O395" s="309"/>
      <c r="P395" s="309"/>
      <c r="Q395" s="309"/>
      <c r="R395" s="309"/>
      <c r="S395" s="309"/>
      <c r="T395" s="309"/>
      <c r="U395" s="309"/>
      <c r="V395" s="309"/>
      <c r="W395" s="309"/>
      <c r="X395" s="309"/>
      <c r="Y395" s="309"/>
      <c r="Z395" s="309"/>
      <c r="AA395" s="309"/>
      <c r="AB395" s="309"/>
      <c r="AC395" s="309"/>
      <c r="AD395" s="309"/>
      <c r="AE395" s="309"/>
      <c r="AF395" s="309"/>
      <c r="AG395" s="309"/>
      <c r="AH395" s="309"/>
      <c r="AI395" s="646" t="str">
        <f t="shared" si="24"/>
        <v/>
      </c>
      <c r="AJ395" s="647"/>
      <c r="AK395" s="366"/>
    </row>
    <row r="396" spans="2:37" ht="15.75" x14ac:dyDescent="0.25">
      <c r="B396" s="20"/>
      <c r="C396" s="346">
        <v>23</v>
      </c>
      <c r="D396" s="309"/>
      <c r="E396" s="309"/>
      <c r="F396" s="309"/>
      <c r="G396" s="309"/>
      <c r="H396" s="309"/>
      <c r="I396" s="309"/>
      <c r="J396" s="309"/>
      <c r="K396" s="309"/>
      <c r="L396" s="309"/>
      <c r="M396" s="309"/>
      <c r="N396" s="309"/>
      <c r="O396" s="309"/>
      <c r="P396" s="309"/>
      <c r="Q396" s="309"/>
      <c r="R396" s="309"/>
      <c r="S396" s="309"/>
      <c r="T396" s="309"/>
      <c r="U396" s="309"/>
      <c r="V396" s="309"/>
      <c r="W396" s="309"/>
      <c r="X396" s="309"/>
      <c r="Y396" s="309"/>
      <c r="Z396" s="309"/>
      <c r="AA396" s="309"/>
      <c r="AB396" s="309"/>
      <c r="AC396" s="309"/>
      <c r="AD396" s="309"/>
      <c r="AE396" s="309"/>
      <c r="AF396" s="309"/>
      <c r="AG396" s="309"/>
      <c r="AH396" s="309"/>
      <c r="AI396" s="646" t="str">
        <f t="shared" si="24"/>
        <v/>
      </c>
      <c r="AJ396" s="647"/>
      <c r="AK396" s="366"/>
    </row>
    <row r="397" spans="2:37" ht="15.75" x14ac:dyDescent="0.25">
      <c r="B397" s="20"/>
      <c r="C397" s="347">
        <v>24</v>
      </c>
      <c r="D397" s="310"/>
      <c r="E397" s="310"/>
      <c r="F397" s="310"/>
      <c r="G397" s="310"/>
      <c r="H397" s="310"/>
      <c r="I397" s="310"/>
      <c r="J397" s="310"/>
      <c r="K397" s="310"/>
      <c r="L397" s="310"/>
      <c r="M397" s="310"/>
      <c r="N397" s="310"/>
      <c r="O397" s="310"/>
      <c r="P397" s="310"/>
      <c r="Q397" s="310"/>
      <c r="R397" s="310"/>
      <c r="S397" s="310"/>
      <c r="T397" s="310"/>
      <c r="U397" s="310"/>
      <c r="V397" s="310"/>
      <c r="W397" s="310"/>
      <c r="X397" s="310"/>
      <c r="Y397" s="310"/>
      <c r="Z397" s="310"/>
      <c r="AA397" s="310"/>
      <c r="AB397" s="310"/>
      <c r="AC397" s="310"/>
      <c r="AD397" s="310"/>
      <c r="AE397" s="310"/>
      <c r="AF397" s="310"/>
      <c r="AG397" s="310"/>
      <c r="AH397" s="310"/>
      <c r="AI397" s="648" t="str">
        <f t="shared" si="24"/>
        <v/>
      </c>
      <c r="AJ397" s="649"/>
      <c r="AK397" s="366"/>
    </row>
    <row r="398" spans="2:37" ht="15.75" x14ac:dyDescent="0.25">
      <c r="B398" s="20"/>
      <c r="C398" s="236"/>
      <c r="D398" s="15"/>
      <c r="E398" s="15"/>
      <c r="F398" s="15"/>
      <c r="G398" s="15"/>
      <c r="H398" s="15"/>
      <c r="I398" s="15"/>
      <c r="J398" s="15"/>
      <c r="K398" s="15"/>
      <c r="L398" s="15"/>
      <c r="M398" s="15"/>
      <c r="N398" s="15"/>
      <c r="O398" s="15"/>
      <c r="P398" s="15"/>
      <c r="Q398" s="15"/>
      <c r="R398" s="15"/>
      <c r="S398" s="15"/>
      <c r="T398" s="17"/>
      <c r="U398" s="17"/>
      <c r="V398" s="17"/>
      <c r="W398" s="17"/>
      <c r="X398" s="17"/>
      <c r="Y398" s="17"/>
      <c r="Z398" s="17"/>
      <c r="AA398" s="17"/>
      <c r="AB398" s="17"/>
      <c r="AC398" s="17"/>
      <c r="AD398" s="17"/>
      <c r="AE398" s="17"/>
      <c r="AF398" s="17"/>
      <c r="AG398" s="17"/>
      <c r="AH398" s="17"/>
      <c r="AI398" s="17"/>
      <c r="AJ398" s="21"/>
      <c r="AK398" s="366"/>
    </row>
    <row r="399" spans="2:37" ht="16.5" thickBot="1" x14ac:dyDescent="0.3">
      <c r="B399" s="60"/>
      <c r="C399" s="220"/>
      <c r="D399" s="63"/>
      <c r="E399" s="63"/>
      <c r="F399" s="63"/>
      <c r="G399" s="63"/>
      <c r="H399" s="63"/>
      <c r="I399" s="63"/>
      <c r="J399" s="63"/>
      <c r="K399" s="63"/>
      <c r="L399" s="63"/>
      <c r="M399" s="63"/>
      <c r="N399" s="63"/>
      <c r="O399" s="63"/>
      <c r="P399" s="63"/>
      <c r="Q399" s="63"/>
      <c r="R399" s="63"/>
      <c r="S399" s="63"/>
      <c r="T399" s="63"/>
      <c r="U399" s="63"/>
      <c r="V399" s="63"/>
      <c r="W399" s="63"/>
      <c r="X399" s="63"/>
      <c r="Y399" s="63"/>
      <c r="Z399" s="63"/>
      <c r="AA399" s="63"/>
      <c r="AB399" s="63"/>
      <c r="AC399" s="63"/>
      <c r="AD399" s="63"/>
      <c r="AE399" s="63"/>
      <c r="AF399" s="63"/>
      <c r="AG399" s="63"/>
      <c r="AH399" s="63"/>
      <c r="AI399" s="63"/>
      <c r="AJ399" s="64"/>
      <c r="AK399" s="366"/>
    </row>
    <row r="400" spans="2:37" ht="15.75" x14ac:dyDescent="0.25">
      <c r="B400" s="40" t="str">
        <f>"Version " &amp; Version</f>
        <v>Version FINAL 03/31/2017</v>
      </c>
      <c r="C400" s="407"/>
      <c r="D400" s="407"/>
      <c r="E400" s="407"/>
      <c r="F400" s="407"/>
      <c r="G400" s="407"/>
      <c r="H400" s="407"/>
      <c r="I400" s="407"/>
      <c r="J400" s="407"/>
      <c r="K400" s="407"/>
      <c r="L400" s="407"/>
      <c r="M400" s="407"/>
      <c r="N400" s="407"/>
      <c r="O400" s="407"/>
      <c r="P400" s="407"/>
      <c r="Q400" s="407"/>
      <c r="R400" s="407"/>
      <c r="S400" s="407"/>
      <c r="T400" s="407"/>
      <c r="U400" s="407"/>
      <c r="V400" s="407"/>
      <c r="W400" s="407"/>
      <c r="X400" s="407"/>
      <c r="Y400" s="407"/>
      <c r="Z400" s="407"/>
      <c r="AA400" s="407"/>
      <c r="AB400" s="407"/>
      <c r="AC400" s="407"/>
      <c r="AD400" s="407"/>
      <c r="AE400" s="407"/>
      <c r="AF400" s="407"/>
      <c r="AG400" s="407"/>
      <c r="AH400" s="407"/>
      <c r="AI400" s="362"/>
      <c r="AJ400" s="363"/>
      <c r="AK400" s="366"/>
    </row>
    <row r="401" spans="2:37" ht="15.75" x14ac:dyDescent="0.25">
      <c r="B401" s="20"/>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c r="AC401" s="15"/>
      <c r="AD401" s="15"/>
      <c r="AE401" s="15"/>
      <c r="AF401" s="15"/>
      <c r="AG401" s="15"/>
      <c r="AH401" s="15"/>
      <c r="AI401" s="17"/>
      <c r="AJ401" s="21"/>
      <c r="AK401" s="366"/>
    </row>
    <row r="402" spans="2:37" ht="15.75" x14ac:dyDescent="0.25">
      <c r="B402" s="487" t="s">
        <v>293</v>
      </c>
      <c r="C402" s="488"/>
      <c r="D402" s="488"/>
      <c r="E402" s="488"/>
      <c r="F402" s="488"/>
      <c r="G402" s="488"/>
      <c r="H402" s="488"/>
      <c r="I402" s="488"/>
      <c r="J402" s="488"/>
      <c r="K402" s="488"/>
      <c r="L402" s="488"/>
      <c r="M402" s="488"/>
      <c r="N402" s="488"/>
      <c r="O402" s="488"/>
      <c r="P402" s="488"/>
      <c r="Q402" s="488"/>
      <c r="R402" s="488"/>
      <c r="S402" s="15"/>
      <c r="T402" s="15"/>
      <c r="U402" s="15"/>
      <c r="V402" s="15"/>
      <c r="W402" s="15"/>
      <c r="X402" s="15"/>
      <c r="Y402" s="15"/>
      <c r="Z402" s="15"/>
      <c r="AA402" s="15"/>
      <c r="AB402" s="15"/>
      <c r="AC402" s="15"/>
      <c r="AD402" s="15"/>
      <c r="AE402" s="15"/>
      <c r="AF402" s="15"/>
      <c r="AG402" s="15"/>
      <c r="AH402" s="15"/>
      <c r="AI402" s="17"/>
      <c r="AJ402" s="21"/>
      <c r="AK402" s="366"/>
    </row>
    <row r="403" spans="2:37" ht="15.75" x14ac:dyDescent="0.25">
      <c r="B403" s="622" t="s">
        <v>281</v>
      </c>
      <c r="C403" s="545"/>
      <c r="D403" s="545"/>
      <c r="E403" s="545"/>
      <c r="F403" s="545"/>
      <c r="G403" s="545"/>
      <c r="H403" s="545"/>
      <c r="I403" s="545"/>
      <c r="J403" s="545"/>
      <c r="K403" s="545"/>
      <c r="L403" s="545"/>
      <c r="M403" s="545"/>
      <c r="N403" s="545"/>
      <c r="O403" s="545"/>
      <c r="P403" s="545"/>
      <c r="Q403" s="545"/>
      <c r="R403" s="545"/>
      <c r="S403" s="15"/>
      <c r="T403" s="15"/>
      <c r="U403" s="15"/>
      <c r="V403" s="15"/>
      <c r="W403" s="15"/>
      <c r="X403" s="15"/>
      <c r="Y403" s="15"/>
      <c r="Z403" s="15"/>
      <c r="AA403" s="15"/>
      <c r="AB403" s="15"/>
      <c r="AC403" s="15"/>
      <c r="AD403" s="15"/>
      <c r="AE403" s="15"/>
      <c r="AF403" s="15"/>
      <c r="AG403" s="15"/>
      <c r="AH403" s="15"/>
      <c r="AI403" s="17"/>
      <c r="AJ403" s="21"/>
      <c r="AK403" s="366"/>
    </row>
    <row r="404" spans="2:37" ht="15.75" x14ac:dyDescent="0.25">
      <c r="B404" s="414"/>
      <c r="C404" s="545">
        <v>2022</v>
      </c>
      <c r="D404" s="545"/>
      <c r="E404" s="545"/>
      <c r="F404" s="545"/>
      <c r="G404" s="545"/>
      <c r="H404" s="545"/>
      <c r="I404" s="545"/>
      <c r="J404" s="545"/>
      <c r="K404" s="545"/>
      <c r="L404" s="545"/>
      <c r="M404" s="545"/>
      <c r="N404" s="545"/>
      <c r="O404" s="545"/>
      <c r="P404" s="545"/>
      <c r="Q404" s="545"/>
      <c r="R404" s="331"/>
      <c r="S404" s="15"/>
      <c r="T404" s="15"/>
      <c r="U404" s="15"/>
      <c r="V404" s="15"/>
      <c r="W404" s="15"/>
      <c r="X404" s="15"/>
      <c r="Y404" s="15"/>
      <c r="Z404" s="15"/>
      <c r="AA404" s="15"/>
      <c r="AB404" s="15"/>
      <c r="AC404" s="15"/>
      <c r="AD404" s="15"/>
      <c r="AE404" s="15"/>
      <c r="AF404" s="15"/>
      <c r="AG404" s="15"/>
      <c r="AH404" s="15"/>
      <c r="AI404" s="17"/>
      <c r="AJ404" s="21"/>
      <c r="AK404" s="366"/>
    </row>
    <row r="405" spans="2:37" ht="15.75" x14ac:dyDescent="0.25">
      <c r="B405" s="20"/>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c r="AB405" s="15"/>
      <c r="AC405" s="15"/>
      <c r="AD405" s="15"/>
      <c r="AE405" s="15"/>
      <c r="AF405" s="15"/>
      <c r="AG405" s="15"/>
      <c r="AH405" s="15"/>
      <c r="AI405" s="17"/>
      <c r="AJ405" s="21"/>
      <c r="AK405" s="366"/>
    </row>
    <row r="406" spans="2:37" ht="15.75" x14ac:dyDescent="0.25">
      <c r="B406" s="20" t="s">
        <v>291</v>
      </c>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7"/>
      <c r="AJ406" s="21"/>
      <c r="AK406" s="366"/>
    </row>
    <row r="407" spans="2:37" ht="15.75" x14ac:dyDescent="0.25">
      <c r="B407" s="20"/>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c r="AB407" s="15"/>
      <c r="AC407" s="15"/>
      <c r="AD407" s="15"/>
      <c r="AE407" s="15"/>
      <c r="AF407" s="15"/>
      <c r="AG407" s="15"/>
      <c r="AH407" s="15"/>
      <c r="AI407" s="17"/>
      <c r="AJ407" s="21"/>
      <c r="AK407" s="366"/>
    </row>
    <row r="408" spans="2:37" ht="15.75" x14ac:dyDescent="0.25">
      <c r="B408" s="20"/>
      <c r="C408" s="432" t="s">
        <v>128</v>
      </c>
      <c r="D408" s="218">
        <v>1</v>
      </c>
      <c r="E408" s="218">
        <v>2</v>
      </c>
      <c r="F408" s="218">
        <v>3</v>
      </c>
      <c r="G408" s="218">
        <v>4</v>
      </c>
      <c r="H408" s="218">
        <v>5</v>
      </c>
      <c r="I408" s="218">
        <v>6</v>
      </c>
      <c r="J408" s="218">
        <v>7</v>
      </c>
      <c r="K408" s="218">
        <v>8</v>
      </c>
      <c r="L408" s="218">
        <v>9</v>
      </c>
      <c r="M408" s="218">
        <v>10</v>
      </c>
      <c r="N408" s="218">
        <v>11</v>
      </c>
      <c r="O408" s="218">
        <v>12</v>
      </c>
      <c r="P408" s="218">
        <v>13</v>
      </c>
      <c r="Q408" s="218">
        <v>14</v>
      </c>
      <c r="R408" s="218">
        <v>15</v>
      </c>
      <c r="S408" s="218">
        <v>16</v>
      </c>
      <c r="T408" s="218">
        <v>17</v>
      </c>
      <c r="U408" s="218">
        <v>18</v>
      </c>
      <c r="V408" s="218">
        <v>19</v>
      </c>
      <c r="W408" s="218">
        <v>20</v>
      </c>
      <c r="X408" s="218">
        <v>21</v>
      </c>
      <c r="Y408" s="218">
        <v>22</v>
      </c>
      <c r="Z408" s="218">
        <v>23</v>
      </c>
      <c r="AA408" s="218">
        <v>24</v>
      </c>
      <c r="AB408" s="218">
        <v>25</v>
      </c>
      <c r="AC408" s="218">
        <v>26</v>
      </c>
      <c r="AD408" s="218">
        <v>27</v>
      </c>
      <c r="AE408" s="218">
        <v>28</v>
      </c>
      <c r="AF408" s="218">
        <v>29</v>
      </c>
      <c r="AG408" s="218">
        <v>30</v>
      </c>
      <c r="AH408" s="15"/>
      <c r="AI408" s="644" t="s">
        <v>304</v>
      </c>
      <c r="AJ408" s="645"/>
      <c r="AK408" s="366"/>
    </row>
    <row r="409" spans="2:37" ht="15.75" x14ac:dyDescent="0.25">
      <c r="B409" s="20"/>
      <c r="C409" s="432"/>
      <c r="D409" s="218" t="s">
        <v>273</v>
      </c>
      <c r="E409" s="218" t="s">
        <v>274</v>
      </c>
      <c r="F409" s="218" t="s">
        <v>275</v>
      </c>
      <c r="G409" s="218" t="s">
        <v>276</v>
      </c>
      <c r="H409" s="218" t="s">
        <v>277</v>
      </c>
      <c r="I409" s="218" t="s">
        <v>278</v>
      </c>
      <c r="J409" s="218" t="s">
        <v>272</v>
      </c>
      <c r="K409" s="218" t="str">
        <f>D409</f>
        <v>Tue</v>
      </c>
      <c r="L409" s="218" t="str">
        <f t="shared" ref="L409:AG409" si="25">E409</f>
        <v>Wed</v>
      </c>
      <c r="M409" s="218" t="str">
        <f t="shared" si="25"/>
        <v>Thurs</v>
      </c>
      <c r="N409" s="218" t="str">
        <f t="shared" si="25"/>
        <v>Fri</v>
      </c>
      <c r="O409" s="218" t="str">
        <f t="shared" si="25"/>
        <v>Sat</v>
      </c>
      <c r="P409" s="218" t="str">
        <f t="shared" si="25"/>
        <v>Sun</v>
      </c>
      <c r="Q409" s="218" t="str">
        <f t="shared" si="25"/>
        <v>Mon</v>
      </c>
      <c r="R409" s="218" t="str">
        <f t="shared" si="25"/>
        <v>Tue</v>
      </c>
      <c r="S409" s="218" t="str">
        <f t="shared" si="25"/>
        <v>Wed</v>
      </c>
      <c r="T409" s="218" t="str">
        <f t="shared" si="25"/>
        <v>Thurs</v>
      </c>
      <c r="U409" s="218" t="str">
        <f t="shared" si="25"/>
        <v>Fri</v>
      </c>
      <c r="V409" s="218" t="str">
        <f t="shared" si="25"/>
        <v>Sat</v>
      </c>
      <c r="W409" s="218" t="str">
        <f t="shared" si="25"/>
        <v>Sun</v>
      </c>
      <c r="X409" s="218" t="str">
        <f t="shared" si="25"/>
        <v>Mon</v>
      </c>
      <c r="Y409" s="218" t="str">
        <f t="shared" si="25"/>
        <v>Tue</v>
      </c>
      <c r="Z409" s="218" t="str">
        <f t="shared" si="25"/>
        <v>Wed</v>
      </c>
      <c r="AA409" s="218" t="str">
        <f t="shared" si="25"/>
        <v>Thurs</v>
      </c>
      <c r="AB409" s="218" t="str">
        <f t="shared" si="25"/>
        <v>Fri</v>
      </c>
      <c r="AC409" s="218" t="str">
        <f t="shared" si="25"/>
        <v>Sat</v>
      </c>
      <c r="AD409" s="218" t="str">
        <f t="shared" si="25"/>
        <v>Sun</v>
      </c>
      <c r="AE409" s="218" t="str">
        <f t="shared" si="25"/>
        <v>Mon</v>
      </c>
      <c r="AF409" s="218" t="str">
        <f t="shared" si="25"/>
        <v>Tue</v>
      </c>
      <c r="AG409" s="218" t="str">
        <f t="shared" si="25"/>
        <v>Wed</v>
      </c>
      <c r="AH409" s="15"/>
      <c r="AI409" s="644" t="s">
        <v>305</v>
      </c>
      <c r="AJ409" s="645"/>
      <c r="AK409" s="366"/>
    </row>
    <row r="410" spans="2:37" ht="15.75" x14ac:dyDescent="0.25">
      <c r="B410" s="20"/>
      <c r="C410" s="214">
        <v>1</v>
      </c>
      <c r="D410" s="481"/>
      <c r="E410" s="481"/>
      <c r="F410" s="481"/>
      <c r="G410" s="481"/>
      <c r="H410" s="481"/>
      <c r="I410" s="481"/>
      <c r="J410" s="481"/>
      <c r="K410" s="481"/>
      <c r="L410" s="481"/>
      <c r="M410" s="481"/>
      <c r="N410" s="481"/>
      <c r="O410" s="481"/>
      <c r="P410" s="481"/>
      <c r="Q410" s="481"/>
      <c r="R410" s="481"/>
      <c r="S410" s="481"/>
      <c r="T410" s="481"/>
      <c r="U410" s="481"/>
      <c r="V410" s="481"/>
      <c r="W410" s="481"/>
      <c r="X410" s="481"/>
      <c r="Y410" s="481"/>
      <c r="Z410" s="481"/>
      <c r="AA410" s="481"/>
      <c r="AB410" s="481"/>
      <c r="AC410" s="481"/>
      <c r="AD410" s="481"/>
      <c r="AE410" s="481"/>
      <c r="AF410" s="481"/>
      <c r="AG410" s="481"/>
      <c r="AH410" s="15"/>
      <c r="AI410" s="650" t="str">
        <f>IFERROR(AVERAGE(D410:AG410),"")</f>
        <v/>
      </c>
      <c r="AJ410" s="651"/>
      <c r="AK410" s="366"/>
    </row>
    <row r="411" spans="2:37" ht="15.75" x14ac:dyDescent="0.25">
      <c r="B411" s="20"/>
      <c r="C411" s="214">
        <v>2</v>
      </c>
      <c r="D411" s="309"/>
      <c r="E411" s="309"/>
      <c r="F411" s="309"/>
      <c r="G411" s="309"/>
      <c r="H411" s="309"/>
      <c r="I411" s="309"/>
      <c r="J411" s="309"/>
      <c r="K411" s="309"/>
      <c r="L411" s="309"/>
      <c r="M411" s="309"/>
      <c r="N411" s="309"/>
      <c r="O411" s="309"/>
      <c r="P411" s="309"/>
      <c r="Q411" s="309"/>
      <c r="R411" s="309"/>
      <c r="S411" s="309"/>
      <c r="T411" s="309"/>
      <c r="U411" s="309"/>
      <c r="V411" s="309"/>
      <c r="W411" s="309"/>
      <c r="X411" s="309"/>
      <c r="Y411" s="309"/>
      <c r="Z411" s="309"/>
      <c r="AA411" s="309"/>
      <c r="AB411" s="309"/>
      <c r="AC411" s="309"/>
      <c r="AD411" s="309"/>
      <c r="AE411" s="309"/>
      <c r="AF411" s="309"/>
      <c r="AG411" s="309"/>
      <c r="AH411" s="15"/>
      <c r="AI411" s="646" t="str">
        <f>IFERROR(AVERAGE(D411:AG411),"")</f>
        <v/>
      </c>
      <c r="AJ411" s="647"/>
      <c r="AK411" s="366"/>
    </row>
    <row r="412" spans="2:37" ht="15.75" x14ac:dyDescent="0.25">
      <c r="B412" s="20"/>
      <c r="C412" s="214">
        <v>3</v>
      </c>
      <c r="D412" s="309"/>
      <c r="E412" s="309"/>
      <c r="F412" s="309"/>
      <c r="G412" s="309"/>
      <c r="H412" s="309"/>
      <c r="I412" s="309"/>
      <c r="J412" s="309"/>
      <c r="K412" s="309"/>
      <c r="L412" s="309"/>
      <c r="M412" s="309"/>
      <c r="N412" s="309"/>
      <c r="O412" s="309"/>
      <c r="P412" s="309"/>
      <c r="Q412" s="309"/>
      <c r="R412" s="309"/>
      <c r="S412" s="309"/>
      <c r="T412" s="309"/>
      <c r="U412" s="309"/>
      <c r="V412" s="309"/>
      <c r="W412" s="309"/>
      <c r="X412" s="309"/>
      <c r="Y412" s="309"/>
      <c r="Z412" s="309"/>
      <c r="AA412" s="309"/>
      <c r="AB412" s="309"/>
      <c r="AC412" s="309"/>
      <c r="AD412" s="309"/>
      <c r="AE412" s="309"/>
      <c r="AF412" s="309"/>
      <c r="AG412" s="309"/>
      <c r="AH412" s="15"/>
      <c r="AI412" s="646" t="str">
        <f t="shared" ref="AI412:AI433" si="26">IFERROR(AVERAGE(D412:AG412),"")</f>
        <v/>
      </c>
      <c r="AJ412" s="647"/>
      <c r="AK412" s="366"/>
    </row>
    <row r="413" spans="2:37" ht="15.75" x14ac:dyDescent="0.25">
      <c r="B413" s="20"/>
      <c r="C413" s="214">
        <v>4</v>
      </c>
      <c r="D413" s="309"/>
      <c r="E413" s="309"/>
      <c r="F413" s="309"/>
      <c r="G413" s="309"/>
      <c r="H413" s="309"/>
      <c r="I413" s="309"/>
      <c r="J413" s="309"/>
      <c r="K413" s="309"/>
      <c r="L413" s="309"/>
      <c r="M413" s="309"/>
      <c r="N413" s="309"/>
      <c r="O413" s="309"/>
      <c r="P413" s="309"/>
      <c r="Q413" s="309"/>
      <c r="R413" s="309"/>
      <c r="S413" s="309"/>
      <c r="T413" s="309"/>
      <c r="U413" s="309"/>
      <c r="V413" s="309"/>
      <c r="W413" s="309"/>
      <c r="X413" s="309"/>
      <c r="Y413" s="309"/>
      <c r="Z413" s="309"/>
      <c r="AA413" s="309"/>
      <c r="AB413" s="309"/>
      <c r="AC413" s="309"/>
      <c r="AD413" s="309"/>
      <c r="AE413" s="309"/>
      <c r="AF413" s="309"/>
      <c r="AG413" s="309"/>
      <c r="AH413" s="15"/>
      <c r="AI413" s="646" t="str">
        <f t="shared" si="26"/>
        <v/>
      </c>
      <c r="AJ413" s="647"/>
      <c r="AK413" s="366"/>
    </row>
    <row r="414" spans="2:37" ht="15.75" x14ac:dyDescent="0.25">
      <c r="B414" s="20"/>
      <c r="C414" s="214">
        <v>5</v>
      </c>
      <c r="D414" s="309"/>
      <c r="E414" s="309"/>
      <c r="F414" s="309"/>
      <c r="G414" s="309"/>
      <c r="H414" s="309"/>
      <c r="I414" s="309"/>
      <c r="J414" s="309"/>
      <c r="K414" s="309"/>
      <c r="L414" s="309"/>
      <c r="M414" s="309"/>
      <c r="N414" s="309"/>
      <c r="O414" s="309"/>
      <c r="P414" s="309"/>
      <c r="Q414" s="309"/>
      <c r="R414" s="309"/>
      <c r="S414" s="309"/>
      <c r="T414" s="309"/>
      <c r="U414" s="309"/>
      <c r="V414" s="309"/>
      <c r="W414" s="309"/>
      <c r="X414" s="309"/>
      <c r="Y414" s="309"/>
      <c r="Z414" s="309"/>
      <c r="AA414" s="309"/>
      <c r="AB414" s="309"/>
      <c r="AC414" s="309"/>
      <c r="AD414" s="309"/>
      <c r="AE414" s="309"/>
      <c r="AF414" s="309"/>
      <c r="AG414" s="309"/>
      <c r="AH414" s="15"/>
      <c r="AI414" s="646" t="str">
        <f t="shared" si="26"/>
        <v/>
      </c>
      <c r="AJ414" s="647"/>
      <c r="AK414" s="366"/>
    </row>
    <row r="415" spans="2:37" ht="15.75" x14ac:dyDescent="0.25">
      <c r="B415" s="20"/>
      <c r="C415" s="214">
        <v>6</v>
      </c>
      <c r="D415" s="309"/>
      <c r="E415" s="309"/>
      <c r="F415" s="309"/>
      <c r="G415" s="309"/>
      <c r="H415" s="309"/>
      <c r="I415" s="309"/>
      <c r="J415" s="309"/>
      <c r="K415" s="309"/>
      <c r="L415" s="309"/>
      <c r="M415" s="309"/>
      <c r="N415" s="309"/>
      <c r="O415" s="309"/>
      <c r="P415" s="309"/>
      <c r="Q415" s="309"/>
      <c r="R415" s="309"/>
      <c r="S415" s="309"/>
      <c r="T415" s="309"/>
      <c r="U415" s="309"/>
      <c r="V415" s="309"/>
      <c r="W415" s="309"/>
      <c r="X415" s="309"/>
      <c r="Y415" s="309"/>
      <c r="Z415" s="309"/>
      <c r="AA415" s="309"/>
      <c r="AB415" s="309"/>
      <c r="AC415" s="309"/>
      <c r="AD415" s="309"/>
      <c r="AE415" s="309"/>
      <c r="AF415" s="309"/>
      <c r="AG415" s="309"/>
      <c r="AH415" s="15"/>
      <c r="AI415" s="646" t="str">
        <f t="shared" si="26"/>
        <v/>
      </c>
      <c r="AJ415" s="647"/>
      <c r="AK415" s="366"/>
    </row>
    <row r="416" spans="2:37" ht="15.75" x14ac:dyDescent="0.25">
      <c r="B416" s="20"/>
      <c r="C416" s="214">
        <v>7</v>
      </c>
      <c r="D416" s="309"/>
      <c r="E416" s="309"/>
      <c r="F416" s="309"/>
      <c r="G416" s="309"/>
      <c r="H416" s="309"/>
      <c r="I416" s="309"/>
      <c r="J416" s="309"/>
      <c r="K416" s="309"/>
      <c r="L416" s="309"/>
      <c r="M416" s="309"/>
      <c r="N416" s="309"/>
      <c r="O416" s="309"/>
      <c r="P416" s="309"/>
      <c r="Q416" s="309"/>
      <c r="R416" s="309"/>
      <c r="S416" s="309"/>
      <c r="T416" s="309"/>
      <c r="U416" s="309"/>
      <c r="V416" s="309"/>
      <c r="W416" s="309"/>
      <c r="X416" s="309"/>
      <c r="Y416" s="309"/>
      <c r="Z416" s="309"/>
      <c r="AA416" s="309"/>
      <c r="AB416" s="309"/>
      <c r="AC416" s="309"/>
      <c r="AD416" s="309"/>
      <c r="AE416" s="309"/>
      <c r="AF416" s="309"/>
      <c r="AG416" s="309"/>
      <c r="AH416" s="15"/>
      <c r="AI416" s="646" t="str">
        <f t="shared" si="26"/>
        <v/>
      </c>
      <c r="AJ416" s="647"/>
      <c r="AK416" s="366"/>
    </row>
    <row r="417" spans="2:37" ht="15.75" x14ac:dyDescent="0.25">
      <c r="B417" s="20"/>
      <c r="C417" s="214">
        <v>8</v>
      </c>
      <c r="D417" s="309"/>
      <c r="E417" s="309"/>
      <c r="F417" s="309"/>
      <c r="G417" s="309"/>
      <c r="H417" s="309"/>
      <c r="I417" s="309"/>
      <c r="J417" s="309"/>
      <c r="K417" s="309"/>
      <c r="L417" s="309"/>
      <c r="M417" s="309"/>
      <c r="N417" s="309"/>
      <c r="O417" s="309"/>
      <c r="P417" s="309"/>
      <c r="Q417" s="309"/>
      <c r="R417" s="309"/>
      <c r="S417" s="309"/>
      <c r="T417" s="309"/>
      <c r="U417" s="309"/>
      <c r="V417" s="309"/>
      <c r="W417" s="309"/>
      <c r="X417" s="309"/>
      <c r="Y417" s="309"/>
      <c r="Z417" s="309"/>
      <c r="AA417" s="309"/>
      <c r="AB417" s="309"/>
      <c r="AC417" s="309"/>
      <c r="AD417" s="309"/>
      <c r="AE417" s="309"/>
      <c r="AF417" s="309"/>
      <c r="AG417" s="309"/>
      <c r="AH417" s="15"/>
      <c r="AI417" s="646" t="str">
        <f t="shared" si="26"/>
        <v/>
      </c>
      <c r="AJ417" s="647"/>
      <c r="AK417" s="366"/>
    </row>
    <row r="418" spans="2:37" ht="15.75" x14ac:dyDescent="0.25">
      <c r="B418" s="20"/>
      <c r="C418" s="214">
        <v>9</v>
      </c>
      <c r="D418" s="309"/>
      <c r="E418" s="309"/>
      <c r="F418" s="309"/>
      <c r="G418" s="309"/>
      <c r="H418" s="309"/>
      <c r="I418" s="309"/>
      <c r="J418" s="309"/>
      <c r="K418" s="309"/>
      <c r="L418" s="309"/>
      <c r="M418" s="309"/>
      <c r="N418" s="309"/>
      <c r="O418" s="309"/>
      <c r="P418" s="309"/>
      <c r="Q418" s="309"/>
      <c r="R418" s="309"/>
      <c r="S418" s="309"/>
      <c r="T418" s="309"/>
      <c r="U418" s="309"/>
      <c r="V418" s="309"/>
      <c r="W418" s="309"/>
      <c r="X418" s="309"/>
      <c r="Y418" s="309"/>
      <c r="Z418" s="309"/>
      <c r="AA418" s="309"/>
      <c r="AB418" s="309"/>
      <c r="AC418" s="309"/>
      <c r="AD418" s="309"/>
      <c r="AE418" s="309"/>
      <c r="AF418" s="309"/>
      <c r="AG418" s="309"/>
      <c r="AH418" s="15"/>
      <c r="AI418" s="646" t="str">
        <f>IFERROR(AVERAGE(D418:AG418),"")</f>
        <v/>
      </c>
      <c r="AJ418" s="647"/>
      <c r="AK418" s="366"/>
    </row>
    <row r="419" spans="2:37" ht="15.75" x14ac:dyDescent="0.25">
      <c r="B419" s="20"/>
      <c r="C419" s="346">
        <v>10</v>
      </c>
      <c r="D419" s="309"/>
      <c r="E419" s="309"/>
      <c r="F419" s="309"/>
      <c r="G419" s="309"/>
      <c r="H419" s="309"/>
      <c r="I419" s="309"/>
      <c r="J419" s="309"/>
      <c r="K419" s="309"/>
      <c r="L419" s="309"/>
      <c r="M419" s="309"/>
      <c r="N419" s="309"/>
      <c r="O419" s="309"/>
      <c r="P419" s="309"/>
      <c r="Q419" s="309"/>
      <c r="R419" s="309"/>
      <c r="S419" s="309"/>
      <c r="T419" s="309"/>
      <c r="U419" s="309"/>
      <c r="V419" s="309"/>
      <c r="W419" s="309"/>
      <c r="X419" s="309"/>
      <c r="Y419" s="309"/>
      <c r="Z419" s="309"/>
      <c r="AA419" s="309"/>
      <c r="AB419" s="309"/>
      <c r="AC419" s="309"/>
      <c r="AD419" s="309"/>
      <c r="AE419" s="309"/>
      <c r="AF419" s="309"/>
      <c r="AG419" s="309"/>
      <c r="AH419" s="15"/>
      <c r="AI419" s="646" t="str">
        <f t="shared" si="26"/>
        <v/>
      </c>
      <c r="AJ419" s="647"/>
      <c r="AK419" s="366"/>
    </row>
    <row r="420" spans="2:37" ht="15.75" x14ac:dyDescent="0.25">
      <c r="B420" s="20"/>
      <c r="C420" s="346">
        <v>11</v>
      </c>
      <c r="D420" s="309"/>
      <c r="E420" s="309"/>
      <c r="F420" s="309"/>
      <c r="G420" s="309"/>
      <c r="H420" s="309"/>
      <c r="I420" s="309"/>
      <c r="J420" s="309"/>
      <c r="K420" s="309"/>
      <c r="L420" s="309"/>
      <c r="M420" s="309"/>
      <c r="N420" s="309"/>
      <c r="O420" s="309"/>
      <c r="P420" s="309"/>
      <c r="Q420" s="309"/>
      <c r="R420" s="309"/>
      <c r="S420" s="309"/>
      <c r="T420" s="309"/>
      <c r="U420" s="309"/>
      <c r="V420" s="309"/>
      <c r="W420" s="309"/>
      <c r="X420" s="309"/>
      <c r="Y420" s="309"/>
      <c r="Z420" s="309"/>
      <c r="AA420" s="309"/>
      <c r="AB420" s="309"/>
      <c r="AC420" s="309"/>
      <c r="AD420" s="309"/>
      <c r="AE420" s="309"/>
      <c r="AF420" s="309"/>
      <c r="AG420" s="309"/>
      <c r="AH420" s="15"/>
      <c r="AI420" s="646" t="str">
        <f t="shared" si="26"/>
        <v/>
      </c>
      <c r="AJ420" s="647"/>
      <c r="AK420" s="366"/>
    </row>
    <row r="421" spans="2:37" ht="15.75" x14ac:dyDescent="0.25">
      <c r="B421" s="20"/>
      <c r="C421" s="346">
        <v>12</v>
      </c>
      <c r="D421" s="309"/>
      <c r="E421" s="309"/>
      <c r="F421" s="309"/>
      <c r="G421" s="309"/>
      <c r="H421" s="309"/>
      <c r="I421" s="309"/>
      <c r="J421" s="309"/>
      <c r="K421" s="309"/>
      <c r="L421" s="309"/>
      <c r="M421" s="309"/>
      <c r="N421" s="309"/>
      <c r="O421" s="309"/>
      <c r="P421" s="309"/>
      <c r="Q421" s="309"/>
      <c r="R421" s="309"/>
      <c r="S421" s="309"/>
      <c r="T421" s="309"/>
      <c r="U421" s="309"/>
      <c r="V421" s="309"/>
      <c r="W421" s="309"/>
      <c r="X421" s="309"/>
      <c r="Y421" s="309"/>
      <c r="Z421" s="309"/>
      <c r="AA421" s="309"/>
      <c r="AB421" s="309"/>
      <c r="AC421" s="309"/>
      <c r="AD421" s="309"/>
      <c r="AE421" s="309"/>
      <c r="AF421" s="309"/>
      <c r="AG421" s="309"/>
      <c r="AH421" s="15"/>
      <c r="AI421" s="646" t="str">
        <f t="shared" si="26"/>
        <v/>
      </c>
      <c r="AJ421" s="647"/>
      <c r="AK421" s="366"/>
    </row>
    <row r="422" spans="2:37" ht="15.75" x14ac:dyDescent="0.25">
      <c r="B422" s="20"/>
      <c r="C422" s="346">
        <v>13</v>
      </c>
      <c r="D422" s="309"/>
      <c r="E422" s="309"/>
      <c r="F422" s="309"/>
      <c r="G422" s="309"/>
      <c r="H422" s="309"/>
      <c r="I422" s="309"/>
      <c r="J422" s="309"/>
      <c r="K422" s="309"/>
      <c r="L422" s="309"/>
      <c r="M422" s="309"/>
      <c r="N422" s="309"/>
      <c r="O422" s="309"/>
      <c r="P422" s="309"/>
      <c r="Q422" s="309"/>
      <c r="R422" s="309"/>
      <c r="S422" s="309"/>
      <c r="T422" s="309"/>
      <c r="U422" s="309"/>
      <c r="V422" s="309"/>
      <c r="W422" s="309"/>
      <c r="X422" s="309"/>
      <c r="Y422" s="309"/>
      <c r="Z422" s="309"/>
      <c r="AA422" s="309"/>
      <c r="AB422" s="309"/>
      <c r="AC422" s="309"/>
      <c r="AD422" s="309"/>
      <c r="AE422" s="309"/>
      <c r="AF422" s="309"/>
      <c r="AG422" s="309"/>
      <c r="AH422" s="15"/>
      <c r="AI422" s="646" t="str">
        <f t="shared" si="26"/>
        <v/>
      </c>
      <c r="AJ422" s="647"/>
      <c r="AK422" s="366"/>
    </row>
    <row r="423" spans="2:37" ht="15.75" x14ac:dyDescent="0.25">
      <c r="B423" s="20"/>
      <c r="C423" s="346">
        <v>14</v>
      </c>
      <c r="D423" s="309"/>
      <c r="E423" s="309"/>
      <c r="F423" s="309"/>
      <c r="G423" s="309"/>
      <c r="H423" s="309"/>
      <c r="I423" s="309"/>
      <c r="J423" s="309"/>
      <c r="K423" s="309"/>
      <c r="L423" s="309"/>
      <c r="M423" s="309"/>
      <c r="N423" s="309"/>
      <c r="O423" s="309"/>
      <c r="P423" s="309"/>
      <c r="Q423" s="309"/>
      <c r="R423" s="309"/>
      <c r="S423" s="309"/>
      <c r="T423" s="309"/>
      <c r="U423" s="309"/>
      <c r="V423" s="309"/>
      <c r="W423" s="309"/>
      <c r="X423" s="309"/>
      <c r="Y423" s="309"/>
      <c r="Z423" s="309"/>
      <c r="AA423" s="309"/>
      <c r="AB423" s="309"/>
      <c r="AC423" s="309"/>
      <c r="AD423" s="309"/>
      <c r="AE423" s="309"/>
      <c r="AF423" s="309"/>
      <c r="AG423" s="309"/>
      <c r="AH423" s="15"/>
      <c r="AI423" s="646" t="str">
        <f t="shared" si="26"/>
        <v/>
      </c>
      <c r="AJ423" s="647"/>
      <c r="AK423" s="366"/>
    </row>
    <row r="424" spans="2:37" ht="15.75" x14ac:dyDescent="0.25">
      <c r="B424" s="20"/>
      <c r="C424" s="346">
        <v>15</v>
      </c>
      <c r="D424" s="309"/>
      <c r="E424" s="309"/>
      <c r="F424" s="309"/>
      <c r="G424" s="309"/>
      <c r="H424" s="309"/>
      <c r="I424" s="309"/>
      <c r="J424" s="309"/>
      <c r="K424" s="309"/>
      <c r="L424" s="309"/>
      <c r="M424" s="309"/>
      <c r="N424" s="309"/>
      <c r="O424" s="309"/>
      <c r="P424" s="309"/>
      <c r="Q424" s="309"/>
      <c r="R424" s="309"/>
      <c r="S424" s="309"/>
      <c r="T424" s="309"/>
      <c r="U424" s="309"/>
      <c r="V424" s="309"/>
      <c r="W424" s="309"/>
      <c r="X424" s="309"/>
      <c r="Y424" s="309"/>
      <c r="Z424" s="309"/>
      <c r="AA424" s="309"/>
      <c r="AB424" s="309"/>
      <c r="AC424" s="309"/>
      <c r="AD424" s="309"/>
      <c r="AE424" s="309"/>
      <c r="AF424" s="309"/>
      <c r="AG424" s="309"/>
      <c r="AH424" s="15"/>
      <c r="AI424" s="646" t="str">
        <f t="shared" si="26"/>
        <v/>
      </c>
      <c r="AJ424" s="647"/>
      <c r="AK424" s="366"/>
    </row>
    <row r="425" spans="2:37" ht="15.75" x14ac:dyDescent="0.25">
      <c r="B425" s="20"/>
      <c r="C425" s="346">
        <v>16</v>
      </c>
      <c r="D425" s="309"/>
      <c r="E425" s="309"/>
      <c r="F425" s="309"/>
      <c r="G425" s="309"/>
      <c r="H425" s="309"/>
      <c r="I425" s="309"/>
      <c r="J425" s="309"/>
      <c r="K425" s="309"/>
      <c r="L425" s="309"/>
      <c r="M425" s="309"/>
      <c r="N425" s="309"/>
      <c r="O425" s="309"/>
      <c r="P425" s="309"/>
      <c r="Q425" s="309"/>
      <c r="R425" s="309"/>
      <c r="S425" s="309"/>
      <c r="T425" s="309"/>
      <c r="U425" s="309"/>
      <c r="V425" s="309"/>
      <c r="W425" s="309"/>
      <c r="X425" s="309"/>
      <c r="Y425" s="309"/>
      <c r="Z425" s="309"/>
      <c r="AA425" s="309"/>
      <c r="AB425" s="309"/>
      <c r="AC425" s="309"/>
      <c r="AD425" s="309"/>
      <c r="AE425" s="309"/>
      <c r="AF425" s="309"/>
      <c r="AG425" s="309"/>
      <c r="AH425" s="15"/>
      <c r="AI425" s="646" t="str">
        <f t="shared" si="26"/>
        <v/>
      </c>
      <c r="AJ425" s="647"/>
      <c r="AK425" s="366"/>
    </row>
    <row r="426" spans="2:37" ht="15.75" x14ac:dyDescent="0.25">
      <c r="B426" s="20"/>
      <c r="C426" s="346">
        <v>17</v>
      </c>
      <c r="D426" s="309"/>
      <c r="E426" s="309"/>
      <c r="F426" s="309"/>
      <c r="G426" s="309"/>
      <c r="H426" s="309"/>
      <c r="I426" s="309"/>
      <c r="J426" s="309"/>
      <c r="K426" s="309"/>
      <c r="L426" s="309"/>
      <c r="M426" s="309"/>
      <c r="N426" s="309"/>
      <c r="O426" s="309"/>
      <c r="P426" s="309"/>
      <c r="Q426" s="309"/>
      <c r="R426" s="309"/>
      <c r="S426" s="309"/>
      <c r="T426" s="309"/>
      <c r="U426" s="309"/>
      <c r="V426" s="309"/>
      <c r="W426" s="309"/>
      <c r="X426" s="309"/>
      <c r="Y426" s="309"/>
      <c r="Z426" s="309"/>
      <c r="AA426" s="309"/>
      <c r="AB426" s="309"/>
      <c r="AC426" s="309"/>
      <c r="AD426" s="309"/>
      <c r="AE426" s="309"/>
      <c r="AF426" s="309"/>
      <c r="AG426" s="309"/>
      <c r="AH426" s="15"/>
      <c r="AI426" s="646" t="str">
        <f t="shared" si="26"/>
        <v/>
      </c>
      <c r="AJ426" s="647"/>
      <c r="AK426" s="366"/>
    </row>
    <row r="427" spans="2:37" ht="15.75" x14ac:dyDescent="0.25">
      <c r="B427" s="20"/>
      <c r="C427" s="346">
        <v>18</v>
      </c>
      <c r="D427" s="309"/>
      <c r="E427" s="309"/>
      <c r="F427" s="309"/>
      <c r="G427" s="309"/>
      <c r="H427" s="309"/>
      <c r="I427" s="309"/>
      <c r="J427" s="309"/>
      <c r="K427" s="309"/>
      <c r="L427" s="309"/>
      <c r="M427" s="309"/>
      <c r="N427" s="309"/>
      <c r="O427" s="309"/>
      <c r="P427" s="309"/>
      <c r="Q427" s="309"/>
      <c r="R427" s="309"/>
      <c r="S427" s="309"/>
      <c r="T427" s="309"/>
      <c r="U427" s="309"/>
      <c r="V427" s="309"/>
      <c r="W427" s="309"/>
      <c r="X427" s="309"/>
      <c r="Y427" s="309"/>
      <c r="Z427" s="309"/>
      <c r="AA427" s="309"/>
      <c r="AB427" s="309"/>
      <c r="AC427" s="309"/>
      <c r="AD427" s="309"/>
      <c r="AE427" s="309"/>
      <c r="AF427" s="309"/>
      <c r="AG427" s="309"/>
      <c r="AH427" s="15"/>
      <c r="AI427" s="646" t="str">
        <f t="shared" si="26"/>
        <v/>
      </c>
      <c r="AJ427" s="647"/>
      <c r="AK427" s="366"/>
    </row>
    <row r="428" spans="2:37" ht="15.75" x14ac:dyDescent="0.25">
      <c r="B428" s="20"/>
      <c r="C428" s="346">
        <v>19</v>
      </c>
      <c r="D428" s="309"/>
      <c r="E428" s="309"/>
      <c r="F428" s="309"/>
      <c r="G428" s="309"/>
      <c r="H428" s="309"/>
      <c r="I428" s="309"/>
      <c r="J428" s="309"/>
      <c r="K428" s="309"/>
      <c r="L428" s="309"/>
      <c r="M428" s="309"/>
      <c r="N428" s="309"/>
      <c r="O428" s="309"/>
      <c r="P428" s="309"/>
      <c r="Q428" s="309"/>
      <c r="R428" s="309"/>
      <c r="S428" s="309"/>
      <c r="T428" s="309"/>
      <c r="U428" s="309"/>
      <c r="V428" s="309"/>
      <c r="W428" s="309"/>
      <c r="X428" s="309"/>
      <c r="Y428" s="309"/>
      <c r="Z428" s="309"/>
      <c r="AA428" s="309"/>
      <c r="AB428" s="309"/>
      <c r="AC428" s="309"/>
      <c r="AD428" s="309"/>
      <c r="AE428" s="309"/>
      <c r="AF428" s="309"/>
      <c r="AG428" s="309"/>
      <c r="AH428" s="15"/>
      <c r="AI428" s="646" t="str">
        <f t="shared" si="26"/>
        <v/>
      </c>
      <c r="AJ428" s="647"/>
      <c r="AK428" s="366"/>
    </row>
    <row r="429" spans="2:37" ht="15.75" x14ac:dyDescent="0.25">
      <c r="B429" s="20"/>
      <c r="C429" s="346">
        <v>20</v>
      </c>
      <c r="D429" s="309"/>
      <c r="E429" s="309"/>
      <c r="F429" s="309"/>
      <c r="G429" s="309"/>
      <c r="H429" s="309"/>
      <c r="I429" s="309"/>
      <c r="J429" s="309"/>
      <c r="K429" s="309"/>
      <c r="L429" s="309"/>
      <c r="M429" s="309"/>
      <c r="N429" s="309"/>
      <c r="O429" s="309"/>
      <c r="P429" s="309"/>
      <c r="Q429" s="309"/>
      <c r="R429" s="309"/>
      <c r="S429" s="309"/>
      <c r="T429" s="309"/>
      <c r="U429" s="309"/>
      <c r="V429" s="309"/>
      <c r="W429" s="309"/>
      <c r="X429" s="309"/>
      <c r="Y429" s="309"/>
      <c r="Z429" s="309"/>
      <c r="AA429" s="309"/>
      <c r="AB429" s="309"/>
      <c r="AC429" s="309"/>
      <c r="AD429" s="309"/>
      <c r="AE429" s="309"/>
      <c r="AF429" s="309"/>
      <c r="AG429" s="309"/>
      <c r="AH429" s="15"/>
      <c r="AI429" s="646" t="str">
        <f t="shared" si="26"/>
        <v/>
      </c>
      <c r="AJ429" s="647"/>
      <c r="AK429" s="366"/>
    </row>
    <row r="430" spans="2:37" ht="15.75" x14ac:dyDescent="0.25">
      <c r="B430" s="20"/>
      <c r="C430" s="346">
        <v>21</v>
      </c>
      <c r="D430" s="309"/>
      <c r="E430" s="309"/>
      <c r="F430" s="309"/>
      <c r="G430" s="309"/>
      <c r="H430" s="309"/>
      <c r="I430" s="309"/>
      <c r="J430" s="309"/>
      <c r="K430" s="309"/>
      <c r="L430" s="309"/>
      <c r="M430" s="309"/>
      <c r="N430" s="309"/>
      <c r="O430" s="309"/>
      <c r="P430" s="309"/>
      <c r="Q430" s="309"/>
      <c r="R430" s="309"/>
      <c r="S430" s="309"/>
      <c r="T430" s="309"/>
      <c r="U430" s="309"/>
      <c r="V430" s="309"/>
      <c r="W430" s="309"/>
      <c r="X430" s="309"/>
      <c r="Y430" s="309"/>
      <c r="Z430" s="309"/>
      <c r="AA430" s="309"/>
      <c r="AB430" s="309"/>
      <c r="AC430" s="309"/>
      <c r="AD430" s="309"/>
      <c r="AE430" s="309"/>
      <c r="AF430" s="309"/>
      <c r="AG430" s="309"/>
      <c r="AH430" s="15"/>
      <c r="AI430" s="646" t="str">
        <f t="shared" si="26"/>
        <v/>
      </c>
      <c r="AJ430" s="647"/>
      <c r="AK430" s="366"/>
    </row>
    <row r="431" spans="2:37" ht="15.75" x14ac:dyDescent="0.25">
      <c r="B431" s="20"/>
      <c r="C431" s="346">
        <v>22</v>
      </c>
      <c r="D431" s="309"/>
      <c r="E431" s="309"/>
      <c r="F431" s="309"/>
      <c r="G431" s="309"/>
      <c r="H431" s="309"/>
      <c r="I431" s="309"/>
      <c r="J431" s="309"/>
      <c r="K431" s="309"/>
      <c r="L431" s="309"/>
      <c r="M431" s="309"/>
      <c r="N431" s="309"/>
      <c r="O431" s="309"/>
      <c r="P431" s="309"/>
      <c r="Q431" s="309"/>
      <c r="R431" s="309"/>
      <c r="S431" s="309"/>
      <c r="T431" s="309"/>
      <c r="U431" s="309"/>
      <c r="V431" s="309"/>
      <c r="W431" s="309"/>
      <c r="X431" s="309"/>
      <c r="Y431" s="309"/>
      <c r="Z431" s="309"/>
      <c r="AA431" s="309"/>
      <c r="AB431" s="309"/>
      <c r="AC431" s="309"/>
      <c r="AD431" s="309"/>
      <c r="AE431" s="309"/>
      <c r="AF431" s="309"/>
      <c r="AG431" s="309"/>
      <c r="AH431" s="15"/>
      <c r="AI431" s="646" t="str">
        <f t="shared" si="26"/>
        <v/>
      </c>
      <c r="AJ431" s="647"/>
      <c r="AK431" s="366"/>
    </row>
    <row r="432" spans="2:37" ht="15.75" x14ac:dyDescent="0.25">
      <c r="B432" s="20"/>
      <c r="C432" s="346">
        <v>23</v>
      </c>
      <c r="D432" s="309"/>
      <c r="E432" s="309"/>
      <c r="F432" s="309"/>
      <c r="G432" s="309"/>
      <c r="H432" s="309"/>
      <c r="I432" s="309"/>
      <c r="J432" s="309"/>
      <c r="K432" s="309"/>
      <c r="L432" s="309"/>
      <c r="M432" s="309"/>
      <c r="N432" s="309"/>
      <c r="O432" s="309"/>
      <c r="P432" s="309"/>
      <c r="Q432" s="309"/>
      <c r="R432" s="309"/>
      <c r="S432" s="309"/>
      <c r="T432" s="309"/>
      <c r="U432" s="309"/>
      <c r="V432" s="309"/>
      <c r="W432" s="309"/>
      <c r="X432" s="309"/>
      <c r="Y432" s="309"/>
      <c r="Z432" s="309"/>
      <c r="AA432" s="309"/>
      <c r="AB432" s="309"/>
      <c r="AC432" s="309"/>
      <c r="AD432" s="309"/>
      <c r="AE432" s="309"/>
      <c r="AF432" s="309"/>
      <c r="AG432" s="309"/>
      <c r="AH432" s="15"/>
      <c r="AI432" s="646" t="str">
        <f t="shared" si="26"/>
        <v/>
      </c>
      <c r="AJ432" s="647"/>
      <c r="AK432" s="366"/>
    </row>
    <row r="433" spans="2:37" ht="15.75" x14ac:dyDescent="0.25">
      <c r="B433" s="20"/>
      <c r="C433" s="347">
        <v>24</v>
      </c>
      <c r="D433" s="310"/>
      <c r="E433" s="310"/>
      <c r="F433" s="310"/>
      <c r="G433" s="310"/>
      <c r="H433" s="310"/>
      <c r="I433" s="310"/>
      <c r="J433" s="310"/>
      <c r="K433" s="310"/>
      <c r="L433" s="310"/>
      <c r="M433" s="310"/>
      <c r="N433" s="310"/>
      <c r="O433" s="310"/>
      <c r="P433" s="310"/>
      <c r="Q433" s="310"/>
      <c r="R433" s="310"/>
      <c r="S433" s="310"/>
      <c r="T433" s="310"/>
      <c r="U433" s="310"/>
      <c r="V433" s="310"/>
      <c r="W433" s="310"/>
      <c r="X433" s="310"/>
      <c r="Y433" s="310"/>
      <c r="Z433" s="310"/>
      <c r="AA433" s="310"/>
      <c r="AB433" s="310"/>
      <c r="AC433" s="310"/>
      <c r="AD433" s="310"/>
      <c r="AE433" s="310"/>
      <c r="AF433" s="310"/>
      <c r="AG433" s="310"/>
      <c r="AH433" s="15"/>
      <c r="AI433" s="648" t="str">
        <f t="shared" si="26"/>
        <v/>
      </c>
      <c r="AJ433" s="649"/>
      <c r="AK433" s="366"/>
    </row>
    <row r="434" spans="2:37" ht="15.75" x14ac:dyDescent="0.25">
      <c r="B434" s="20"/>
      <c r="C434" s="236"/>
      <c r="D434" s="15"/>
      <c r="E434" s="15"/>
      <c r="F434" s="15"/>
      <c r="G434" s="15"/>
      <c r="H434" s="15"/>
      <c r="I434" s="15"/>
      <c r="J434" s="15"/>
      <c r="K434" s="15"/>
      <c r="L434" s="15"/>
      <c r="M434" s="15"/>
      <c r="N434" s="15"/>
      <c r="O434" s="15"/>
      <c r="P434" s="15"/>
      <c r="Q434" s="15"/>
      <c r="R434" s="15"/>
      <c r="S434" s="15"/>
      <c r="T434" s="17"/>
      <c r="U434" s="17"/>
      <c r="V434" s="17"/>
      <c r="W434" s="17"/>
      <c r="X434" s="17"/>
      <c r="Y434" s="17"/>
      <c r="Z434" s="17"/>
      <c r="AA434" s="17"/>
      <c r="AB434" s="17"/>
      <c r="AC434" s="17"/>
      <c r="AD434" s="17"/>
      <c r="AE434" s="17"/>
      <c r="AF434" s="17"/>
      <c r="AG434" s="17"/>
      <c r="AH434" s="15"/>
      <c r="AI434" s="17"/>
      <c r="AJ434" s="21"/>
      <c r="AK434" s="366"/>
    </row>
    <row r="435" spans="2:37" ht="16.5" thickBot="1" x14ac:dyDescent="0.3">
      <c r="B435" s="60"/>
      <c r="C435" s="220"/>
      <c r="D435" s="63"/>
      <c r="E435" s="63"/>
      <c r="F435" s="63"/>
      <c r="G435" s="63"/>
      <c r="H435" s="63"/>
      <c r="I435" s="63"/>
      <c r="J435" s="63"/>
      <c r="K435" s="63"/>
      <c r="L435" s="63"/>
      <c r="M435" s="63"/>
      <c r="N435" s="63"/>
      <c r="O435" s="63"/>
      <c r="P435" s="63"/>
      <c r="Q435" s="63"/>
      <c r="R435" s="63"/>
      <c r="S435" s="63"/>
      <c r="T435" s="63"/>
      <c r="U435" s="63"/>
      <c r="V435" s="63"/>
      <c r="W435" s="63"/>
      <c r="X435" s="63"/>
      <c r="Y435" s="63"/>
      <c r="Z435" s="63"/>
      <c r="AA435" s="63"/>
      <c r="AB435" s="63"/>
      <c r="AC435" s="63"/>
      <c r="AD435" s="63"/>
      <c r="AE435" s="63"/>
      <c r="AF435" s="63"/>
      <c r="AG435" s="63"/>
      <c r="AH435" s="63"/>
      <c r="AI435" s="63"/>
      <c r="AJ435" s="64"/>
      <c r="AK435" s="366"/>
    </row>
    <row r="436" spans="2:37" ht="15.75" x14ac:dyDescent="0.25">
      <c r="B436" s="40" t="str">
        <f>"Version " &amp; Version</f>
        <v>Version FINAL 03/31/2017</v>
      </c>
      <c r="C436" s="407"/>
      <c r="D436" s="407"/>
      <c r="E436" s="407"/>
      <c r="F436" s="407"/>
      <c r="G436" s="407"/>
      <c r="H436" s="407"/>
      <c r="I436" s="407"/>
      <c r="J436" s="407"/>
      <c r="K436" s="407"/>
      <c r="L436" s="407"/>
      <c r="M436" s="407"/>
      <c r="N436" s="407"/>
      <c r="O436" s="407"/>
      <c r="P436" s="407"/>
      <c r="Q436" s="407"/>
      <c r="R436" s="407"/>
      <c r="S436" s="407"/>
      <c r="T436" s="407"/>
      <c r="U436" s="407"/>
      <c r="V436" s="407"/>
      <c r="W436" s="407"/>
      <c r="X436" s="407"/>
      <c r="Y436" s="407"/>
      <c r="Z436" s="407"/>
      <c r="AA436" s="407"/>
      <c r="AB436" s="407"/>
      <c r="AC436" s="407"/>
      <c r="AD436" s="407"/>
      <c r="AE436" s="407"/>
      <c r="AF436" s="407"/>
      <c r="AG436" s="407"/>
      <c r="AH436" s="407"/>
      <c r="AI436" s="362"/>
      <c r="AJ436" s="363"/>
      <c r="AK436" s="366"/>
    </row>
    <row r="437" spans="2:37" ht="15.75" x14ac:dyDescent="0.25">
      <c r="B437" s="20"/>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c r="AB437" s="15"/>
      <c r="AC437" s="15"/>
      <c r="AD437" s="15"/>
      <c r="AE437" s="15"/>
      <c r="AF437" s="15"/>
      <c r="AG437" s="15"/>
      <c r="AH437" s="15"/>
      <c r="AI437" s="17"/>
      <c r="AJ437" s="21"/>
      <c r="AK437" s="366"/>
    </row>
    <row r="438" spans="2:37" ht="15.75" x14ac:dyDescent="0.25">
      <c r="B438" s="487" t="s">
        <v>293</v>
      </c>
      <c r="C438" s="488"/>
      <c r="D438" s="488"/>
      <c r="E438" s="488"/>
      <c r="F438" s="488"/>
      <c r="G438" s="488"/>
      <c r="H438" s="488"/>
      <c r="I438" s="488"/>
      <c r="J438" s="488"/>
      <c r="K438" s="488"/>
      <c r="L438" s="488"/>
      <c r="M438" s="488"/>
      <c r="N438" s="488"/>
      <c r="O438" s="488"/>
      <c r="P438" s="488"/>
      <c r="Q438" s="488"/>
      <c r="R438" s="488"/>
      <c r="S438" s="15"/>
      <c r="T438" s="15"/>
      <c r="U438" s="15"/>
      <c r="V438" s="15"/>
      <c r="W438" s="15"/>
      <c r="X438" s="15"/>
      <c r="Y438" s="15"/>
      <c r="Z438" s="15"/>
      <c r="AA438" s="15"/>
      <c r="AB438" s="15"/>
      <c r="AC438" s="15"/>
      <c r="AD438" s="15"/>
      <c r="AE438" s="15"/>
      <c r="AF438" s="15"/>
      <c r="AG438" s="15"/>
      <c r="AH438" s="15"/>
      <c r="AI438" s="17"/>
      <c r="AJ438" s="21"/>
      <c r="AK438" s="366"/>
    </row>
    <row r="439" spans="2:37" ht="15.75" x14ac:dyDescent="0.25">
      <c r="B439" s="622" t="s">
        <v>281</v>
      </c>
      <c r="C439" s="545"/>
      <c r="D439" s="545"/>
      <c r="E439" s="545"/>
      <c r="F439" s="545"/>
      <c r="G439" s="545"/>
      <c r="H439" s="545"/>
      <c r="I439" s="545"/>
      <c r="J439" s="545"/>
      <c r="K439" s="545"/>
      <c r="L439" s="545"/>
      <c r="M439" s="545"/>
      <c r="N439" s="545"/>
      <c r="O439" s="545"/>
      <c r="P439" s="545"/>
      <c r="Q439" s="545"/>
      <c r="R439" s="545"/>
      <c r="S439" s="15"/>
      <c r="T439" s="15"/>
      <c r="U439" s="15"/>
      <c r="V439" s="15"/>
      <c r="W439" s="15"/>
      <c r="X439" s="15"/>
      <c r="Y439" s="15"/>
      <c r="Z439" s="15"/>
      <c r="AA439" s="15"/>
      <c r="AB439" s="15"/>
      <c r="AC439" s="15"/>
      <c r="AD439" s="15"/>
      <c r="AE439" s="15"/>
      <c r="AF439" s="15"/>
      <c r="AG439" s="15"/>
      <c r="AH439" s="15"/>
      <c r="AI439" s="17"/>
      <c r="AJ439" s="21"/>
      <c r="AK439" s="366"/>
    </row>
    <row r="440" spans="2:37" ht="15.75" x14ac:dyDescent="0.25">
      <c r="B440" s="414"/>
      <c r="C440" s="545">
        <v>2022</v>
      </c>
      <c r="D440" s="545"/>
      <c r="E440" s="545"/>
      <c r="F440" s="545"/>
      <c r="G440" s="545"/>
      <c r="H440" s="545"/>
      <c r="I440" s="545"/>
      <c r="J440" s="545"/>
      <c r="K440" s="545"/>
      <c r="L440" s="545"/>
      <c r="M440" s="545"/>
      <c r="N440" s="545"/>
      <c r="O440" s="545"/>
      <c r="P440" s="545"/>
      <c r="Q440" s="545"/>
      <c r="R440" s="331"/>
      <c r="S440" s="15"/>
      <c r="T440" s="15"/>
      <c r="U440" s="15"/>
      <c r="V440" s="15"/>
      <c r="W440" s="15"/>
      <c r="X440" s="15"/>
      <c r="Y440" s="15"/>
      <c r="Z440" s="15"/>
      <c r="AA440" s="15"/>
      <c r="AB440" s="15"/>
      <c r="AC440" s="15"/>
      <c r="AD440" s="15"/>
      <c r="AE440" s="15"/>
      <c r="AF440" s="15"/>
      <c r="AG440" s="15"/>
      <c r="AH440" s="15"/>
      <c r="AI440" s="17"/>
      <c r="AJ440" s="21"/>
      <c r="AK440" s="366"/>
    </row>
    <row r="441" spans="2:37" ht="15.75" x14ac:dyDescent="0.25">
      <c r="B441" s="20"/>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c r="AB441" s="15"/>
      <c r="AC441" s="15"/>
      <c r="AD441" s="15"/>
      <c r="AE441" s="15"/>
      <c r="AF441" s="15"/>
      <c r="AG441" s="15"/>
      <c r="AH441" s="15"/>
      <c r="AI441" s="17"/>
      <c r="AJ441" s="21"/>
      <c r="AK441" s="366"/>
    </row>
    <row r="442" spans="2:37" ht="15.75" x14ac:dyDescent="0.25">
      <c r="B442" s="20" t="s">
        <v>292</v>
      </c>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c r="AB442" s="15"/>
      <c r="AC442" s="15"/>
      <c r="AD442" s="15"/>
      <c r="AE442" s="15"/>
      <c r="AF442" s="15"/>
      <c r="AG442" s="15"/>
      <c r="AH442" s="15"/>
      <c r="AI442" s="17"/>
      <c r="AJ442" s="21"/>
      <c r="AK442" s="366"/>
    </row>
    <row r="443" spans="2:37" ht="15.75" x14ac:dyDescent="0.25">
      <c r="B443" s="20"/>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c r="AB443" s="15"/>
      <c r="AC443" s="15"/>
      <c r="AD443" s="15"/>
      <c r="AE443" s="15"/>
      <c r="AF443" s="15"/>
      <c r="AG443" s="15"/>
      <c r="AH443" s="15"/>
      <c r="AI443" s="17"/>
      <c r="AJ443" s="21"/>
      <c r="AK443" s="366"/>
    </row>
    <row r="444" spans="2:37" ht="15.75" x14ac:dyDescent="0.25">
      <c r="B444" s="20"/>
      <c r="C444" s="432" t="s">
        <v>128</v>
      </c>
      <c r="D444" s="218">
        <v>1</v>
      </c>
      <c r="E444" s="218">
        <v>2</v>
      </c>
      <c r="F444" s="218">
        <v>3</v>
      </c>
      <c r="G444" s="218">
        <v>4</v>
      </c>
      <c r="H444" s="218">
        <v>5</v>
      </c>
      <c r="I444" s="218">
        <v>6</v>
      </c>
      <c r="J444" s="218">
        <v>7</v>
      </c>
      <c r="K444" s="218">
        <v>8</v>
      </c>
      <c r="L444" s="218">
        <v>9</v>
      </c>
      <c r="M444" s="218">
        <v>10</v>
      </c>
      <c r="N444" s="218">
        <v>11</v>
      </c>
      <c r="O444" s="218">
        <v>12</v>
      </c>
      <c r="P444" s="218">
        <v>13</v>
      </c>
      <c r="Q444" s="218">
        <v>14</v>
      </c>
      <c r="R444" s="218">
        <v>15</v>
      </c>
      <c r="S444" s="218">
        <v>16</v>
      </c>
      <c r="T444" s="218">
        <v>17</v>
      </c>
      <c r="U444" s="218">
        <v>18</v>
      </c>
      <c r="V444" s="218">
        <v>19</v>
      </c>
      <c r="W444" s="218">
        <v>20</v>
      </c>
      <c r="X444" s="218">
        <v>21</v>
      </c>
      <c r="Y444" s="218">
        <v>22</v>
      </c>
      <c r="Z444" s="218">
        <v>23</v>
      </c>
      <c r="AA444" s="218">
        <v>24</v>
      </c>
      <c r="AB444" s="218">
        <v>25</v>
      </c>
      <c r="AC444" s="218">
        <v>26</v>
      </c>
      <c r="AD444" s="218">
        <v>27</v>
      </c>
      <c r="AE444" s="218">
        <v>28</v>
      </c>
      <c r="AF444" s="218">
        <v>29</v>
      </c>
      <c r="AG444" s="218">
        <v>30</v>
      </c>
      <c r="AH444" s="218">
        <v>31</v>
      </c>
      <c r="AI444" s="644" t="s">
        <v>304</v>
      </c>
      <c r="AJ444" s="645"/>
      <c r="AK444" s="366"/>
    </row>
    <row r="445" spans="2:37" ht="15.75" x14ac:dyDescent="0.25">
      <c r="B445" s="20"/>
      <c r="C445" s="432"/>
      <c r="D445" s="218" t="s">
        <v>275</v>
      </c>
      <c r="E445" s="218" t="s">
        <v>276</v>
      </c>
      <c r="F445" s="218" t="s">
        <v>277</v>
      </c>
      <c r="G445" s="218" t="s">
        <v>278</v>
      </c>
      <c r="H445" s="218" t="s">
        <v>272</v>
      </c>
      <c r="I445" s="218" t="s">
        <v>273</v>
      </c>
      <c r="J445" s="218" t="s">
        <v>274</v>
      </c>
      <c r="K445" s="218" t="str">
        <f>D445</f>
        <v>Thurs</v>
      </c>
      <c r="L445" s="218" t="str">
        <f t="shared" ref="L445:AH445" si="27">E445</f>
        <v>Fri</v>
      </c>
      <c r="M445" s="218" t="str">
        <f t="shared" si="27"/>
        <v>Sat</v>
      </c>
      <c r="N445" s="218" t="str">
        <f t="shared" si="27"/>
        <v>Sun</v>
      </c>
      <c r="O445" s="218" t="str">
        <f t="shared" si="27"/>
        <v>Mon</v>
      </c>
      <c r="P445" s="218" t="str">
        <f t="shared" si="27"/>
        <v>Tue</v>
      </c>
      <c r="Q445" s="218" t="str">
        <f t="shared" si="27"/>
        <v>Wed</v>
      </c>
      <c r="R445" s="218" t="str">
        <f t="shared" si="27"/>
        <v>Thurs</v>
      </c>
      <c r="S445" s="218" t="str">
        <f t="shared" si="27"/>
        <v>Fri</v>
      </c>
      <c r="T445" s="218" t="str">
        <f t="shared" si="27"/>
        <v>Sat</v>
      </c>
      <c r="U445" s="218" t="str">
        <f t="shared" si="27"/>
        <v>Sun</v>
      </c>
      <c r="V445" s="218" t="str">
        <f t="shared" si="27"/>
        <v>Mon</v>
      </c>
      <c r="W445" s="218" t="str">
        <f t="shared" si="27"/>
        <v>Tue</v>
      </c>
      <c r="X445" s="218" t="str">
        <f t="shared" si="27"/>
        <v>Wed</v>
      </c>
      <c r="Y445" s="218" t="str">
        <f t="shared" si="27"/>
        <v>Thurs</v>
      </c>
      <c r="Z445" s="218" t="str">
        <f t="shared" si="27"/>
        <v>Fri</v>
      </c>
      <c r="AA445" s="218" t="str">
        <f t="shared" si="27"/>
        <v>Sat</v>
      </c>
      <c r="AB445" s="218" t="str">
        <f t="shared" si="27"/>
        <v>Sun</v>
      </c>
      <c r="AC445" s="218" t="str">
        <f t="shared" si="27"/>
        <v>Mon</v>
      </c>
      <c r="AD445" s="218" t="str">
        <f t="shared" si="27"/>
        <v>Tue</v>
      </c>
      <c r="AE445" s="218" t="str">
        <f t="shared" si="27"/>
        <v>Wed</v>
      </c>
      <c r="AF445" s="218" t="str">
        <f t="shared" si="27"/>
        <v>Thurs</v>
      </c>
      <c r="AG445" s="218" t="str">
        <f t="shared" si="27"/>
        <v>Fri</v>
      </c>
      <c r="AH445" s="218" t="str">
        <f t="shared" si="27"/>
        <v>Sat</v>
      </c>
      <c r="AI445" s="644" t="s">
        <v>305</v>
      </c>
      <c r="AJ445" s="645"/>
      <c r="AK445" s="366"/>
    </row>
    <row r="446" spans="2:37" ht="15.75" x14ac:dyDescent="0.25">
      <c r="B446" s="20"/>
      <c r="C446" s="214">
        <v>1</v>
      </c>
      <c r="D446" s="481"/>
      <c r="E446" s="481"/>
      <c r="F446" s="481"/>
      <c r="G446" s="481"/>
      <c r="H446" s="481"/>
      <c r="I446" s="481"/>
      <c r="J446" s="481"/>
      <c r="K446" s="481"/>
      <c r="L446" s="481"/>
      <c r="M446" s="481"/>
      <c r="N446" s="481"/>
      <c r="O446" s="481"/>
      <c r="P446" s="481"/>
      <c r="Q446" s="481"/>
      <c r="R446" s="481"/>
      <c r="S446" s="481"/>
      <c r="T446" s="481"/>
      <c r="U446" s="481"/>
      <c r="V446" s="481"/>
      <c r="W446" s="481"/>
      <c r="X446" s="481"/>
      <c r="Y446" s="481"/>
      <c r="Z446" s="481"/>
      <c r="AA446" s="481"/>
      <c r="AB446" s="481"/>
      <c r="AC446" s="481"/>
      <c r="AD446" s="481"/>
      <c r="AE446" s="481"/>
      <c r="AF446" s="481"/>
      <c r="AG446" s="481"/>
      <c r="AH446" s="481"/>
      <c r="AI446" s="650" t="str">
        <f>IFERROR(AVERAGE(D446:AH446),"")</f>
        <v/>
      </c>
      <c r="AJ446" s="651"/>
      <c r="AK446" s="366"/>
    </row>
    <row r="447" spans="2:37" ht="15.75" x14ac:dyDescent="0.25">
      <c r="B447" s="20"/>
      <c r="C447" s="214">
        <v>2</v>
      </c>
      <c r="D447" s="309"/>
      <c r="E447" s="309"/>
      <c r="F447" s="309"/>
      <c r="G447" s="309"/>
      <c r="H447" s="309"/>
      <c r="I447" s="309"/>
      <c r="J447" s="309"/>
      <c r="K447" s="309"/>
      <c r="L447" s="309"/>
      <c r="M447" s="309"/>
      <c r="N447" s="309"/>
      <c r="O447" s="309"/>
      <c r="P447" s="309"/>
      <c r="Q447" s="309"/>
      <c r="R447" s="309"/>
      <c r="S447" s="309"/>
      <c r="T447" s="309"/>
      <c r="U447" s="309"/>
      <c r="V447" s="309"/>
      <c r="W447" s="309"/>
      <c r="X447" s="309"/>
      <c r="Y447" s="309"/>
      <c r="Z447" s="309"/>
      <c r="AA447" s="309"/>
      <c r="AB447" s="309"/>
      <c r="AC447" s="309"/>
      <c r="AD447" s="309"/>
      <c r="AE447" s="309"/>
      <c r="AF447" s="309"/>
      <c r="AG447" s="309"/>
      <c r="AH447" s="309"/>
      <c r="AI447" s="646" t="str">
        <f>IFERROR(AVERAGE(D447:AH447),"")</f>
        <v/>
      </c>
      <c r="AJ447" s="647"/>
      <c r="AK447" s="366"/>
    </row>
    <row r="448" spans="2:37" ht="15.75" x14ac:dyDescent="0.25">
      <c r="B448" s="20"/>
      <c r="C448" s="214">
        <v>3</v>
      </c>
      <c r="D448" s="309"/>
      <c r="E448" s="309"/>
      <c r="F448" s="309"/>
      <c r="G448" s="309"/>
      <c r="H448" s="309"/>
      <c r="I448" s="309"/>
      <c r="J448" s="309"/>
      <c r="K448" s="309"/>
      <c r="L448" s="309"/>
      <c r="M448" s="309"/>
      <c r="N448" s="309"/>
      <c r="O448" s="309"/>
      <c r="P448" s="309"/>
      <c r="Q448" s="309"/>
      <c r="R448" s="309"/>
      <c r="S448" s="309"/>
      <c r="T448" s="309"/>
      <c r="U448" s="309"/>
      <c r="V448" s="309"/>
      <c r="W448" s="309"/>
      <c r="X448" s="309"/>
      <c r="Y448" s="309"/>
      <c r="Z448" s="309"/>
      <c r="AA448" s="309"/>
      <c r="AB448" s="309"/>
      <c r="AC448" s="309"/>
      <c r="AD448" s="309"/>
      <c r="AE448" s="309"/>
      <c r="AF448" s="309"/>
      <c r="AG448" s="309"/>
      <c r="AH448" s="309"/>
      <c r="AI448" s="646" t="str">
        <f t="shared" ref="AI448:AI469" si="28">IFERROR(AVERAGE(D448:AH448),"")</f>
        <v/>
      </c>
      <c r="AJ448" s="647"/>
      <c r="AK448" s="366"/>
    </row>
    <row r="449" spans="2:37" ht="15.75" x14ac:dyDescent="0.25">
      <c r="B449" s="20"/>
      <c r="C449" s="214">
        <v>4</v>
      </c>
      <c r="D449" s="309"/>
      <c r="E449" s="309"/>
      <c r="F449" s="309"/>
      <c r="G449" s="309"/>
      <c r="H449" s="309"/>
      <c r="I449" s="309"/>
      <c r="J449" s="309"/>
      <c r="K449" s="309"/>
      <c r="L449" s="309"/>
      <c r="M449" s="309"/>
      <c r="N449" s="309"/>
      <c r="O449" s="309"/>
      <c r="P449" s="309"/>
      <c r="Q449" s="309"/>
      <c r="R449" s="309"/>
      <c r="S449" s="309"/>
      <c r="T449" s="309"/>
      <c r="U449" s="309"/>
      <c r="V449" s="309"/>
      <c r="W449" s="309"/>
      <c r="X449" s="309"/>
      <c r="Y449" s="309"/>
      <c r="Z449" s="309"/>
      <c r="AA449" s="309"/>
      <c r="AB449" s="309"/>
      <c r="AC449" s="309"/>
      <c r="AD449" s="309"/>
      <c r="AE449" s="309"/>
      <c r="AF449" s="309"/>
      <c r="AG449" s="309"/>
      <c r="AH449" s="309"/>
      <c r="AI449" s="646" t="str">
        <f t="shared" si="28"/>
        <v/>
      </c>
      <c r="AJ449" s="647"/>
      <c r="AK449" s="366"/>
    </row>
    <row r="450" spans="2:37" ht="15.75" x14ac:dyDescent="0.25">
      <c r="B450" s="20"/>
      <c r="C450" s="214">
        <v>5</v>
      </c>
      <c r="D450" s="309"/>
      <c r="E450" s="309"/>
      <c r="F450" s="309"/>
      <c r="G450" s="309"/>
      <c r="H450" s="309"/>
      <c r="I450" s="309"/>
      <c r="J450" s="309"/>
      <c r="K450" s="309"/>
      <c r="L450" s="309"/>
      <c r="M450" s="309"/>
      <c r="N450" s="309"/>
      <c r="O450" s="309"/>
      <c r="P450" s="309"/>
      <c r="Q450" s="309"/>
      <c r="R450" s="309"/>
      <c r="S450" s="309"/>
      <c r="T450" s="309"/>
      <c r="U450" s="309"/>
      <c r="V450" s="309"/>
      <c r="W450" s="309"/>
      <c r="X450" s="309"/>
      <c r="Y450" s="309"/>
      <c r="Z450" s="309"/>
      <c r="AA450" s="309"/>
      <c r="AB450" s="309"/>
      <c r="AC450" s="309"/>
      <c r="AD450" s="309"/>
      <c r="AE450" s="309"/>
      <c r="AF450" s="309"/>
      <c r="AG450" s="309"/>
      <c r="AH450" s="309"/>
      <c r="AI450" s="646" t="str">
        <f t="shared" si="28"/>
        <v/>
      </c>
      <c r="AJ450" s="647"/>
      <c r="AK450" s="366"/>
    </row>
    <row r="451" spans="2:37" ht="15.75" x14ac:dyDescent="0.25">
      <c r="B451" s="20"/>
      <c r="C451" s="214">
        <v>6</v>
      </c>
      <c r="D451" s="309"/>
      <c r="E451" s="309"/>
      <c r="F451" s="309"/>
      <c r="G451" s="309"/>
      <c r="H451" s="309"/>
      <c r="I451" s="309"/>
      <c r="J451" s="309"/>
      <c r="K451" s="309"/>
      <c r="L451" s="309"/>
      <c r="M451" s="309"/>
      <c r="N451" s="309"/>
      <c r="O451" s="309"/>
      <c r="P451" s="309"/>
      <c r="Q451" s="309"/>
      <c r="R451" s="309"/>
      <c r="S451" s="309"/>
      <c r="T451" s="309"/>
      <c r="U451" s="309"/>
      <c r="V451" s="309"/>
      <c r="W451" s="309"/>
      <c r="X451" s="309"/>
      <c r="Y451" s="309"/>
      <c r="Z451" s="309"/>
      <c r="AA451" s="309"/>
      <c r="AB451" s="309"/>
      <c r="AC451" s="309"/>
      <c r="AD451" s="309"/>
      <c r="AE451" s="309"/>
      <c r="AF451" s="309"/>
      <c r="AG451" s="309"/>
      <c r="AH451" s="309"/>
      <c r="AI451" s="646" t="str">
        <f t="shared" si="28"/>
        <v/>
      </c>
      <c r="AJ451" s="647"/>
      <c r="AK451" s="366"/>
    </row>
    <row r="452" spans="2:37" ht="15.75" x14ac:dyDescent="0.25">
      <c r="B452" s="20"/>
      <c r="C452" s="214">
        <v>7</v>
      </c>
      <c r="D452" s="309"/>
      <c r="E452" s="309"/>
      <c r="F452" s="309"/>
      <c r="G452" s="309"/>
      <c r="H452" s="309"/>
      <c r="I452" s="309"/>
      <c r="J452" s="309"/>
      <c r="K452" s="309"/>
      <c r="L452" s="309"/>
      <c r="M452" s="309"/>
      <c r="N452" s="309"/>
      <c r="O452" s="309"/>
      <c r="P452" s="309"/>
      <c r="Q452" s="309"/>
      <c r="R452" s="309"/>
      <c r="S452" s="309"/>
      <c r="T452" s="309"/>
      <c r="U452" s="309"/>
      <c r="V452" s="309"/>
      <c r="W452" s="309"/>
      <c r="X452" s="309"/>
      <c r="Y452" s="309"/>
      <c r="Z452" s="309"/>
      <c r="AA452" s="309"/>
      <c r="AB452" s="309"/>
      <c r="AC452" s="309"/>
      <c r="AD452" s="309"/>
      <c r="AE452" s="309"/>
      <c r="AF452" s="309"/>
      <c r="AG452" s="309"/>
      <c r="AH452" s="309"/>
      <c r="AI452" s="646" t="str">
        <f t="shared" si="28"/>
        <v/>
      </c>
      <c r="AJ452" s="647"/>
      <c r="AK452" s="366"/>
    </row>
    <row r="453" spans="2:37" ht="15.75" x14ac:dyDescent="0.25">
      <c r="B453" s="20"/>
      <c r="C453" s="214">
        <v>8</v>
      </c>
      <c r="D453" s="364"/>
      <c r="E453" s="364"/>
      <c r="F453" s="309"/>
      <c r="G453" s="309"/>
      <c r="H453" s="364"/>
      <c r="I453" s="364"/>
      <c r="J453" s="364"/>
      <c r="K453" s="364"/>
      <c r="L453" s="364"/>
      <c r="M453" s="309"/>
      <c r="N453" s="309"/>
      <c r="O453" s="364"/>
      <c r="P453" s="364"/>
      <c r="Q453" s="364"/>
      <c r="R453" s="364"/>
      <c r="S453" s="364"/>
      <c r="T453" s="309"/>
      <c r="U453" s="309"/>
      <c r="V453" s="364"/>
      <c r="W453" s="364"/>
      <c r="X453" s="364"/>
      <c r="Y453" s="364"/>
      <c r="Z453" s="364"/>
      <c r="AA453" s="309"/>
      <c r="AB453" s="309"/>
      <c r="AC453" s="309"/>
      <c r="AD453" s="364"/>
      <c r="AE453" s="364"/>
      <c r="AF453" s="364"/>
      <c r="AG453" s="364"/>
      <c r="AH453" s="309"/>
      <c r="AI453" s="646" t="str">
        <f t="shared" si="28"/>
        <v/>
      </c>
      <c r="AJ453" s="647"/>
      <c r="AK453" s="484" t="str">
        <f>IFERROR(AVERAGE(AD453:AG453,V453:Z453,O453:S453,H453:L453,D453:E453),"")</f>
        <v/>
      </c>
    </row>
    <row r="454" spans="2:37" ht="15.75" x14ac:dyDescent="0.25">
      <c r="B454" s="20"/>
      <c r="C454" s="214">
        <v>9</v>
      </c>
      <c r="D454" s="364"/>
      <c r="E454" s="364"/>
      <c r="F454" s="309"/>
      <c r="G454" s="309"/>
      <c r="H454" s="364"/>
      <c r="I454" s="364"/>
      <c r="J454" s="364"/>
      <c r="K454" s="364"/>
      <c r="L454" s="364"/>
      <c r="M454" s="309"/>
      <c r="N454" s="309"/>
      <c r="O454" s="364"/>
      <c r="P454" s="364"/>
      <c r="Q454" s="364"/>
      <c r="R454" s="364"/>
      <c r="S454" s="364"/>
      <c r="T454" s="309"/>
      <c r="U454" s="309"/>
      <c r="V454" s="364"/>
      <c r="W454" s="364"/>
      <c r="X454" s="364"/>
      <c r="Y454" s="364"/>
      <c r="Z454" s="364"/>
      <c r="AA454" s="309"/>
      <c r="AB454" s="309"/>
      <c r="AC454" s="309"/>
      <c r="AD454" s="364"/>
      <c r="AE454" s="364"/>
      <c r="AF454" s="364"/>
      <c r="AG454" s="364"/>
      <c r="AH454" s="309"/>
      <c r="AI454" s="646" t="str">
        <f t="shared" si="28"/>
        <v/>
      </c>
      <c r="AJ454" s="647"/>
      <c r="AK454" s="484" t="str">
        <f t="shared" ref="AK454:AK468" si="29">IFERROR(AVERAGE(AD454:AG454,V454:Z454,O454:S454,H454:L454,D454:E454),"")</f>
        <v/>
      </c>
    </row>
    <row r="455" spans="2:37" ht="15.75" x14ac:dyDescent="0.25">
      <c r="B455" s="20"/>
      <c r="C455" s="346">
        <v>10</v>
      </c>
      <c r="D455" s="364"/>
      <c r="E455" s="364"/>
      <c r="F455" s="309"/>
      <c r="G455" s="309"/>
      <c r="H455" s="364"/>
      <c r="I455" s="364"/>
      <c r="J455" s="364"/>
      <c r="K455" s="364"/>
      <c r="L455" s="364"/>
      <c r="M455" s="309"/>
      <c r="N455" s="309"/>
      <c r="O455" s="364"/>
      <c r="P455" s="364"/>
      <c r="Q455" s="364"/>
      <c r="R455" s="364"/>
      <c r="S455" s="364"/>
      <c r="T455" s="309"/>
      <c r="U455" s="309"/>
      <c r="V455" s="364"/>
      <c r="W455" s="364"/>
      <c r="X455" s="364"/>
      <c r="Y455" s="364"/>
      <c r="Z455" s="364"/>
      <c r="AA455" s="309"/>
      <c r="AB455" s="309"/>
      <c r="AC455" s="309"/>
      <c r="AD455" s="364"/>
      <c r="AE455" s="364"/>
      <c r="AF455" s="364"/>
      <c r="AG455" s="364"/>
      <c r="AH455" s="309"/>
      <c r="AI455" s="646" t="str">
        <f t="shared" si="28"/>
        <v/>
      </c>
      <c r="AJ455" s="647"/>
      <c r="AK455" s="484" t="str">
        <f t="shared" si="29"/>
        <v/>
      </c>
    </row>
    <row r="456" spans="2:37" ht="15.75" x14ac:dyDescent="0.25">
      <c r="B456" s="20"/>
      <c r="C456" s="346">
        <v>11</v>
      </c>
      <c r="D456" s="364"/>
      <c r="E456" s="364"/>
      <c r="F456" s="309"/>
      <c r="G456" s="309"/>
      <c r="H456" s="364"/>
      <c r="I456" s="364"/>
      <c r="J456" s="364"/>
      <c r="K456" s="364"/>
      <c r="L456" s="364"/>
      <c r="M456" s="309"/>
      <c r="N456" s="309"/>
      <c r="O456" s="364"/>
      <c r="P456" s="364"/>
      <c r="Q456" s="364"/>
      <c r="R456" s="364"/>
      <c r="S456" s="364"/>
      <c r="T456" s="309"/>
      <c r="U456" s="309"/>
      <c r="V456" s="364"/>
      <c r="W456" s="364"/>
      <c r="X456" s="364"/>
      <c r="Y456" s="364"/>
      <c r="Z456" s="364"/>
      <c r="AA456" s="309"/>
      <c r="AB456" s="309"/>
      <c r="AC456" s="309"/>
      <c r="AD456" s="364"/>
      <c r="AE456" s="364"/>
      <c r="AF456" s="364"/>
      <c r="AG456" s="364"/>
      <c r="AH456" s="309"/>
      <c r="AI456" s="646" t="str">
        <f t="shared" si="28"/>
        <v/>
      </c>
      <c r="AJ456" s="647"/>
      <c r="AK456" s="484" t="str">
        <f t="shared" si="29"/>
        <v/>
      </c>
    </row>
    <row r="457" spans="2:37" ht="15.75" x14ac:dyDescent="0.25">
      <c r="B457" s="20"/>
      <c r="C457" s="346">
        <v>12</v>
      </c>
      <c r="D457" s="364"/>
      <c r="E457" s="364"/>
      <c r="F457" s="309"/>
      <c r="G457" s="309"/>
      <c r="H457" s="364"/>
      <c r="I457" s="364"/>
      <c r="J457" s="364"/>
      <c r="K457" s="364"/>
      <c r="L457" s="364"/>
      <c r="M457" s="309"/>
      <c r="N457" s="309"/>
      <c r="O457" s="364"/>
      <c r="P457" s="364"/>
      <c r="Q457" s="364"/>
      <c r="R457" s="364"/>
      <c r="S457" s="364"/>
      <c r="T457" s="309"/>
      <c r="U457" s="309"/>
      <c r="V457" s="364"/>
      <c r="W457" s="364"/>
      <c r="X457" s="364"/>
      <c r="Y457" s="364"/>
      <c r="Z457" s="364"/>
      <c r="AA457" s="309"/>
      <c r="AB457" s="309"/>
      <c r="AC457" s="309"/>
      <c r="AD457" s="364"/>
      <c r="AE457" s="364"/>
      <c r="AF457" s="364"/>
      <c r="AG457" s="364"/>
      <c r="AH457" s="309"/>
      <c r="AI457" s="646" t="str">
        <f t="shared" si="28"/>
        <v/>
      </c>
      <c r="AJ457" s="647"/>
      <c r="AK457" s="484" t="str">
        <f t="shared" si="29"/>
        <v/>
      </c>
    </row>
    <row r="458" spans="2:37" ht="15.75" x14ac:dyDescent="0.25">
      <c r="B458" s="20"/>
      <c r="C458" s="346">
        <v>13</v>
      </c>
      <c r="D458" s="364"/>
      <c r="E458" s="364"/>
      <c r="F458" s="309"/>
      <c r="G458" s="309"/>
      <c r="H458" s="364"/>
      <c r="I458" s="364"/>
      <c r="J458" s="364"/>
      <c r="K458" s="364"/>
      <c r="L458" s="364"/>
      <c r="M458" s="309"/>
      <c r="N458" s="309"/>
      <c r="O458" s="364"/>
      <c r="P458" s="364"/>
      <c r="Q458" s="364"/>
      <c r="R458" s="364"/>
      <c r="S458" s="364"/>
      <c r="T458" s="309"/>
      <c r="U458" s="309"/>
      <c r="V458" s="364"/>
      <c r="W458" s="364"/>
      <c r="X458" s="364"/>
      <c r="Y458" s="364"/>
      <c r="Z458" s="364"/>
      <c r="AA458" s="309"/>
      <c r="AB458" s="309"/>
      <c r="AC458" s="309"/>
      <c r="AD458" s="364"/>
      <c r="AE458" s="364"/>
      <c r="AF458" s="364"/>
      <c r="AG458" s="364"/>
      <c r="AH458" s="309"/>
      <c r="AI458" s="646" t="str">
        <f t="shared" si="28"/>
        <v/>
      </c>
      <c r="AJ458" s="647"/>
      <c r="AK458" s="484" t="str">
        <f t="shared" si="29"/>
        <v/>
      </c>
    </row>
    <row r="459" spans="2:37" ht="15.75" x14ac:dyDescent="0.25">
      <c r="B459" s="20"/>
      <c r="C459" s="346">
        <v>14</v>
      </c>
      <c r="D459" s="364"/>
      <c r="E459" s="364"/>
      <c r="F459" s="309"/>
      <c r="G459" s="309"/>
      <c r="H459" s="364"/>
      <c r="I459" s="364"/>
      <c r="J459" s="364"/>
      <c r="K459" s="364"/>
      <c r="L459" s="364"/>
      <c r="M459" s="309"/>
      <c r="N459" s="309"/>
      <c r="O459" s="364"/>
      <c r="P459" s="364"/>
      <c r="Q459" s="364"/>
      <c r="R459" s="364"/>
      <c r="S459" s="364"/>
      <c r="T459" s="309"/>
      <c r="U459" s="309"/>
      <c r="V459" s="364"/>
      <c r="W459" s="364"/>
      <c r="X459" s="364"/>
      <c r="Y459" s="364"/>
      <c r="Z459" s="364"/>
      <c r="AA459" s="309"/>
      <c r="AB459" s="309"/>
      <c r="AC459" s="309"/>
      <c r="AD459" s="364"/>
      <c r="AE459" s="364"/>
      <c r="AF459" s="364"/>
      <c r="AG459" s="364"/>
      <c r="AH459" s="309"/>
      <c r="AI459" s="646" t="str">
        <f t="shared" si="28"/>
        <v/>
      </c>
      <c r="AJ459" s="647"/>
      <c r="AK459" s="484" t="str">
        <f t="shared" si="29"/>
        <v/>
      </c>
    </row>
    <row r="460" spans="2:37" ht="15.75" x14ac:dyDescent="0.25">
      <c r="B460" s="20"/>
      <c r="C460" s="346">
        <v>15</v>
      </c>
      <c r="D460" s="364"/>
      <c r="E460" s="364"/>
      <c r="F460" s="309"/>
      <c r="G460" s="309"/>
      <c r="H460" s="364"/>
      <c r="I460" s="364"/>
      <c r="J460" s="364"/>
      <c r="K460" s="364"/>
      <c r="L460" s="364"/>
      <c r="M460" s="309"/>
      <c r="N460" s="309"/>
      <c r="O460" s="364"/>
      <c r="P460" s="364"/>
      <c r="Q460" s="364"/>
      <c r="R460" s="364"/>
      <c r="S460" s="364"/>
      <c r="T460" s="309"/>
      <c r="U460" s="309"/>
      <c r="V460" s="364"/>
      <c r="W460" s="364"/>
      <c r="X460" s="364"/>
      <c r="Y460" s="364"/>
      <c r="Z460" s="364"/>
      <c r="AA460" s="309"/>
      <c r="AB460" s="309"/>
      <c r="AC460" s="309"/>
      <c r="AD460" s="364"/>
      <c r="AE460" s="364"/>
      <c r="AF460" s="364"/>
      <c r="AG460" s="364"/>
      <c r="AH460" s="309"/>
      <c r="AI460" s="646" t="str">
        <f t="shared" si="28"/>
        <v/>
      </c>
      <c r="AJ460" s="647"/>
      <c r="AK460" s="484" t="str">
        <f t="shared" si="29"/>
        <v/>
      </c>
    </row>
    <row r="461" spans="2:37" ht="15.75" x14ac:dyDescent="0.25">
      <c r="B461" s="20"/>
      <c r="C461" s="346">
        <v>16</v>
      </c>
      <c r="D461" s="364"/>
      <c r="E461" s="364"/>
      <c r="F461" s="309"/>
      <c r="G461" s="309"/>
      <c r="H461" s="364"/>
      <c r="I461" s="364"/>
      <c r="J461" s="364"/>
      <c r="K461" s="364"/>
      <c r="L461" s="364"/>
      <c r="M461" s="309"/>
      <c r="N461" s="309"/>
      <c r="O461" s="364"/>
      <c r="P461" s="364"/>
      <c r="Q461" s="364"/>
      <c r="R461" s="364"/>
      <c r="S461" s="364"/>
      <c r="T461" s="309"/>
      <c r="U461" s="309"/>
      <c r="V461" s="364"/>
      <c r="W461" s="364"/>
      <c r="X461" s="364"/>
      <c r="Y461" s="364"/>
      <c r="Z461" s="364"/>
      <c r="AA461" s="309"/>
      <c r="AB461" s="309"/>
      <c r="AC461" s="309"/>
      <c r="AD461" s="364"/>
      <c r="AE461" s="364"/>
      <c r="AF461" s="364"/>
      <c r="AG461" s="364"/>
      <c r="AH461" s="309"/>
      <c r="AI461" s="646" t="str">
        <f t="shared" si="28"/>
        <v/>
      </c>
      <c r="AJ461" s="647"/>
      <c r="AK461" s="484" t="str">
        <f t="shared" si="29"/>
        <v/>
      </c>
    </row>
    <row r="462" spans="2:37" ht="15.75" x14ac:dyDescent="0.25">
      <c r="B462" s="20"/>
      <c r="C462" s="346">
        <v>17</v>
      </c>
      <c r="D462" s="364"/>
      <c r="E462" s="364"/>
      <c r="F462" s="309"/>
      <c r="G462" s="309"/>
      <c r="H462" s="364"/>
      <c r="I462" s="364"/>
      <c r="J462" s="364"/>
      <c r="K462" s="364"/>
      <c r="L462" s="364"/>
      <c r="M462" s="309"/>
      <c r="N462" s="309"/>
      <c r="O462" s="364"/>
      <c r="P462" s="364"/>
      <c r="Q462" s="364"/>
      <c r="R462" s="364"/>
      <c r="S462" s="364"/>
      <c r="T462" s="309"/>
      <c r="U462" s="309"/>
      <c r="V462" s="364"/>
      <c r="W462" s="364"/>
      <c r="X462" s="364"/>
      <c r="Y462" s="364"/>
      <c r="Z462" s="364"/>
      <c r="AA462" s="309"/>
      <c r="AB462" s="309"/>
      <c r="AC462" s="309"/>
      <c r="AD462" s="364"/>
      <c r="AE462" s="364"/>
      <c r="AF462" s="364"/>
      <c r="AG462" s="364"/>
      <c r="AH462" s="309"/>
      <c r="AI462" s="646" t="str">
        <f t="shared" si="28"/>
        <v/>
      </c>
      <c r="AJ462" s="647"/>
      <c r="AK462" s="484" t="str">
        <f t="shared" si="29"/>
        <v/>
      </c>
    </row>
    <row r="463" spans="2:37" ht="15.75" x14ac:dyDescent="0.25">
      <c r="B463" s="20"/>
      <c r="C463" s="346">
        <v>18</v>
      </c>
      <c r="D463" s="364"/>
      <c r="E463" s="364"/>
      <c r="F463" s="309"/>
      <c r="G463" s="309"/>
      <c r="H463" s="364"/>
      <c r="I463" s="364"/>
      <c r="J463" s="364"/>
      <c r="K463" s="364"/>
      <c r="L463" s="364"/>
      <c r="M463" s="309"/>
      <c r="N463" s="309"/>
      <c r="O463" s="364"/>
      <c r="P463" s="364"/>
      <c r="Q463" s="364"/>
      <c r="R463" s="364"/>
      <c r="S463" s="364"/>
      <c r="T463" s="309"/>
      <c r="U463" s="309"/>
      <c r="V463" s="364"/>
      <c r="W463" s="364"/>
      <c r="X463" s="364"/>
      <c r="Y463" s="364"/>
      <c r="Z463" s="364"/>
      <c r="AA463" s="309"/>
      <c r="AB463" s="309"/>
      <c r="AC463" s="309"/>
      <c r="AD463" s="364"/>
      <c r="AE463" s="364"/>
      <c r="AF463" s="364"/>
      <c r="AG463" s="364"/>
      <c r="AH463" s="309"/>
      <c r="AI463" s="646" t="str">
        <f t="shared" si="28"/>
        <v/>
      </c>
      <c r="AJ463" s="647"/>
      <c r="AK463" s="484" t="str">
        <f t="shared" si="29"/>
        <v/>
      </c>
    </row>
    <row r="464" spans="2:37" ht="15.75" x14ac:dyDescent="0.25">
      <c r="B464" s="20"/>
      <c r="C464" s="346">
        <v>19</v>
      </c>
      <c r="D464" s="364"/>
      <c r="E464" s="364"/>
      <c r="F464" s="309"/>
      <c r="G464" s="309"/>
      <c r="H464" s="364"/>
      <c r="I464" s="364"/>
      <c r="J464" s="364"/>
      <c r="K464" s="364"/>
      <c r="L464" s="364"/>
      <c r="M464" s="309"/>
      <c r="N464" s="309"/>
      <c r="O464" s="364"/>
      <c r="P464" s="364"/>
      <c r="Q464" s="364"/>
      <c r="R464" s="364"/>
      <c r="S464" s="364"/>
      <c r="T464" s="309"/>
      <c r="U464" s="309"/>
      <c r="V464" s="364"/>
      <c r="W464" s="364"/>
      <c r="X464" s="364"/>
      <c r="Y464" s="364"/>
      <c r="Z464" s="364"/>
      <c r="AA464" s="309"/>
      <c r="AB464" s="309"/>
      <c r="AC464" s="309"/>
      <c r="AD464" s="364"/>
      <c r="AE464" s="364"/>
      <c r="AF464" s="364"/>
      <c r="AG464" s="364"/>
      <c r="AH464" s="309"/>
      <c r="AI464" s="646" t="str">
        <f t="shared" si="28"/>
        <v/>
      </c>
      <c r="AJ464" s="647"/>
      <c r="AK464" s="484" t="str">
        <f t="shared" si="29"/>
        <v/>
      </c>
    </row>
    <row r="465" spans="2:42" ht="15.75" x14ac:dyDescent="0.25">
      <c r="B465" s="20"/>
      <c r="C465" s="346">
        <v>20</v>
      </c>
      <c r="D465" s="364"/>
      <c r="E465" s="364"/>
      <c r="F465" s="309"/>
      <c r="G465" s="309"/>
      <c r="H465" s="364"/>
      <c r="I465" s="364"/>
      <c r="J465" s="364"/>
      <c r="K465" s="364"/>
      <c r="L465" s="364"/>
      <c r="M465" s="309"/>
      <c r="N465" s="309"/>
      <c r="O465" s="364"/>
      <c r="P465" s="364"/>
      <c r="Q465" s="364"/>
      <c r="R465" s="364"/>
      <c r="S465" s="364"/>
      <c r="T465" s="309"/>
      <c r="U465" s="309"/>
      <c r="V465" s="364"/>
      <c r="W465" s="364"/>
      <c r="X465" s="364"/>
      <c r="Y465" s="364"/>
      <c r="Z465" s="364"/>
      <c r="AA465" s="309"/>
      <c r="AB465" s="309"/>
      <c r="AC465" s="309"/>
      <c r="AD465" s="364"/>
      <c r="AE465" s="364"/>
      <c r="AF465" s="364"/>
      <c r="AG465" s="364"/>
      <c r="AH465" s="309"/>
      <c r="AI465" s="646" t="str">
        <f t="shared" si="28"/>
        <v/>
      </c>
      <c r="AJ465" s="647"/>
      <c r="AK465" s="484" t="str">
        <f t="shared" si="29"/>
        <v/>
      </c>
    </row>
    <row r="466" spans="2:42" ht="15.75" x14ac:dyDescent="0.25">
      <c r="B466" s="20"/>
      <c r="C466" s="346">
        <v>21</v>
      </c>
      <c r="D466" s="364"/>
      <c r="E466" s="364"/>
      <c r="F466" s="309"/>
      <c r="G466" s="309"/>
      <c r="H466" s="364"/>
      <c r="I466" s="364"/>
      <c r="J466" s="364"/>
      <c r="K466" s="364"/>
      <c r="L466" s="364"/>
      <c r="M466" s="309"/>
      <c r="N466" s="309"/>
      <c r="O466" s="364"/>
      <c r="P466" s="364"/>
      <c r="Q466" s="364"/>
      <c r="R466" s="364"/>
      <c r="S466" s="364"/>
      <c r="T466" s="309"/>
      <c r="U466" s="309"/>
      <c r="V466" s="364"/>
      <c r="W466" s="364"/>
      <c r="X466" s="364"/>
      <c r="Y466" s="364"/>
      <c r="Z466" s="364"/>
      <c r="AA466" s="309"/>
      <c r="AB466" s="309"/>
      <c r="AC466" s="309"/>
      <c r="AD466" s="364"/>
      <c r="AE466" s="364"/>
      <c r="AF466" s="364"/>
      <c r="AG466" s="364"/>
      <c r="AH466" s="309"/>
      <c r="AI466" s="646" t="str">
        <f t="shared" si="28"/>
        <v/>
      </c>
      <c r="AJ466" s="647"/>
      <c r="AK466" s="484" t="str">
        <f t="shared" si="29"/>
        <v/>
      </c>
    </row>
    <row r="467" spans="2:42" ht="15.75" x14ac:dyDescent="0.25">
      <c r="B467" s="20"/>
      <c r="C467" s="346">
        <v>22</v>
      </c>
      <c r="D467" s="364"/>
      <c r="E467" s="364"/>
      <c r="F467" s="309"/>
      <c r="G467" s="309"/>
      <c r="H467" s="364"/>
      <c r="I467" s="364"/>
      <c r="J467" s="364"/>
      <c r="K467" s="364"/>
      <c r="L467" s="364"/>
      <c r="M467" s="309"/>
      <c r="N467" s="309"/>
      <c r="O467" s="364"/>
      <c r="P467" s="364"/>
      <c r="Q467" s="364"/>
      <c r="R467" s="364"/>
      <c r="S467" s="364"/>
      <c r="T467" s="309"/>
      <c r="U467" s="309"/>
      <c r="V467" s="364"/>
      <c r="W467" s="364"/>
      <c r="X467" s="364"/>
      <c r="Y467" s="364"/>
      <c r="Z467" s="364"/>
      <c r="AA467" s="309"/>
      <c r="AB467" s="309"/>
      <c r="AC467" s="309"/>
      <c r="AD467" s="364"/>
      <c r="AE467" s="364"/>
      <c r="AF467" s="364"/>
      <c r="AG467" s="364"/>
      <c r="AH467" s="309"/>
      <c r="AI467" s="646" t="str">
        <f t="shared" si="28"/>
        <v/>
      </c>
      <c r="AJ467" s="647"/>
      <c r="AK467" s="484" t="str">
        <f t="shared" si="29"/>
        <v/>
      </c>
    </row>
    <row r="468" spans="2:42" ht="15.75" x14ac:dyDescent="0.25">
      <c r="B468" s="20"/>
      <c r="C468" s="346">
        <v>23</v>
      </c>
      <c r="D468" s="364"/>
      <c r="E468" s="364"/>
      <c r="F468" s="309"/>
      <c r="G468" s="309"/>
      <c r="H468" s="364"/>
      <c r="I468" s="364"/>
      <c r="J468" s="364"/>
      <c r="K468" s="364"/>
      <c r="L468" s="364"/>
      <c r="M468" s="309"/>
      <c r="N468" s="309"/>
      <c r="O468" s="364"/>
      <c r="P468" s="364"/>
      <c r="Q468" s="364"/>
      <c r="R468" s="364"/>
      <c r="S468" s="364"/>
      <c r="T468" s="309"/>
      <c r="U468" s="309"/>
      <c r="V468" s="364"/>
      <c r="W468" s="364"/>
      <c r="X468" s="364"/>
      <c r="Y468" s="364"/>
      <c r="Z468" s="364"/>
      <c r="AA468" s="309"/>
      <c r="AB468" s="309"/>
      <c r="AC468" s="309"/>
      <c r="AD468" s="364"/>
      <c r="AE468" s="364"/>
      <c r="AF468" s="364"/>
      <c r="AG468" s="364"/>
      <c r="AH468" s="309"/>
      <c r="AI468" s="646" t="str">
        <f t="shared" si="28"/>
        <v/>
      </c>
      <c r="AJ468" s="647"/>
      <c r="AK468" s="484" t="str">
        <f t="shared" si="29"/>
        <v/>
      </c>
    </row>
    <row r="469" spans="2:42" ht="15.75" x14ac:dyDescent="0.25">
      <c r="B469" s="20"/>
      <c r="C469" s="347">
        <v>24</v>
      </c>
      <c r="D469" s="310"/>
      <c r="E469" s="310"/>
      <c r="F469" s="310"/>
      <c r="G469" s="310"/>
      <c r="H469" s="310"/>
      <c r="I469" s="310"/>
      <c r="J469" s="310"/>
      <c r="K469" s="310"/>
      <c r="L469" s="310"/>
      <c r="M469" s="310"/>
      <c r="N469" s="310"/>
      <c r="O469" s="310"/>
      <c r="P469" s="310"/>
      <c r="Q469" s="310"/>
      <c r="R469" s="310"/>
      <c r="S469" s="310"/>
      <c r="T469" s="310"/>
      <c r="U469" s="310"/>
      <c r="V469" s="310"/>
      <c r="W469" s="310"/>
      <c r="X469" s="310"/>
      <c r="Y469" s="310"/>
      <c r="Z469" s="310"/>
      <c r="AA469" s="310"/>
      <c r="AB469" s="310"/>
      <c r="AC469" s="310"/>
      <c r="AD469" s="310"/>
      <c r="AE469" s="310"/>
      <c r="AF469" s="310"/>
      <c r="AG469" s="310"/>
      <c r="AH469" s="310"/>
      <c r="AI469" s="648" t="str">
        <f t="shared" si="28"/>
        <v/>
      </c>
      <c r="AJ469" s="649"/>
      <c r="AK469" s="366"/>
    </row>
    <row r="470" spans="2:42" ht="15.75" x14ac:dyDescent="0.25">
      <c r="B470" s="20"/>
      <c r="C470" s="236"/>
      <c r="D470" s="15"/>
      <c r="E470" s="15"/>
      <c r="F470" s="15"/>
      <c r="G470" s="15"/>
      <c r="H470" s="15"/>
      <c r="I470" s="15"/>
      <c r="J470" s="15"/>
      <c r="K470" s="15"/>
      <c r="L470" s="15"/>
      <c r="M470" s="15"/>
      <c r="N470" s="15"/>
      <c r="O470" s="15"/>
      <c r="P470" s="15"/>
      <c r="Q470" s="15"/>
      <c r="R470" s="15"/>
      <c r="S470" s="15"/>
      <c r="T470" s="17"/>
      <c r="U470" s="17"/>
      <c r="V470" s="17"/>
      <c r="W470" s="17"/>
      <c r="X470" s="17"/>
      <c r="Y470" s="17"/>
      <c r="Z470" s="17"/>
      <c r="AA470" s="17"/>
      <c r="AB470" s="17"/>
      <c r="AC470" s="17"/>
      <c r="AD470" s="17"/>
      <c r="AE470" s="17"/>
      <c r="AF470" s="17"/>
      <c r="AG470" s="17"/>
      <c r="AH470" s="17"/>
      <c r="AI470" s="17"/>
      <c r="AJ470" s="21"/>
    </row>
    <row r="471" spans="2:42" ht="16.5" thickBot="1" x14ac:dyDescent="0.3">
      <c r="B471" s="60"/>
      <c r="C471" s="220"/>
      <c r="D471" s="63"/>
      <c r="E471" s="63"/>
      <c r="F471" s="63"/>
      <c r="G471" s="63"/>
      <c r="H471" s="63"/>
      <c r="I471" s="63"/>
      <c r="J471" s="63"/>
      <c r="K471" s="63"/>
      <c r="L471" s="63"/>
      <c r="M471" s="63"/>
      <c r="N471" s="63"/>
      <c r="O471" s="63"/>
      <c r="P471" s="63"/>
      <c r="Q471" s="63"/>
      <c r="R471" s="63"/>
      <c r="S471" s="63"/>
      <c r="T471" s="63"/>
      <c r="U471" s="63"/>
      <c r="V471" s="63"/>
      <c r="W471" s="63"/>
      <c r="X471" s="63"/>
      <c r="Y471" s="63"/>
      <c r="Z471" s="63"/>
      <c r="AA471" s="63"/>
      <c r="AB471" s="63"/>
      <c r="AC471" s="63"/>
      <c r="AD471" s="63"/>
      <c r="AE471" s="63"/>
      <c r="AF471" s="63"/>
      <c r="AG471" s="63"/>
      <c r="AH471" s="63"/>
      <c r="AI471" s="63"/>
      <c r="AJ471" s="64"/>
    </row>
    <row r="472" spans="2:42" ht="15.75" x14ac:dyDescent="0.25">
      <c r="B472" s="20"/>
      <c r="C472" s="345"/>
      <c r="D472" s="17"/>
      <c r="E472" s="17"/>
      <c r="F472" s="17"/>
      <c r="G472" s="17"/>
      <c r="H472" s="17"/>
      <c r="I472" s="17"/>
      <c r="J472" s="17"/>
      <c r="K472" s="17"/>
      <c r="L472" s="17"/>
      <c r="M472" s="17"/>
      <c r="N472" s="17"/>
      <c r="O472" s="17"/>
      <c r="P472" s="17"/>
      <c r="Q472" s="17"/>
      <c r="R472" s="21"/>
      <c r="S472" s="409"/>
      <c r="T472" s="409"/>
      <c r="U472" s="409"/>
      <c r="V472" s="409"/>
      <c r="W472" s="409"/>
      <c r="X472" s="409"/>
      <c r="Y472" s="409"/>
      <c r="Z472" s="409"/>
      <c r="AA472" s="409"/>
      <c r="AB472" s="409"/>
      <c r="AC472" s="409"/>
      <c r="AD472" s="409"/>
      <c r="AE472" s="409"/>
      <c r="AF472" s="409"/>
      <c r="AG472" s="409"/>
      <c r="AH472" s="409"/>
      <c r="AI472" s="409"/>
      <c r="AJ472" s="409"/>
      <c r="AK472" s="409"/>
      <c r="AL472" s="409"/>
      <c r="AM472" s="409"/>
      <c r="AN472" s="409"/>
      <c r="AO472" s="409"/>
      <c r="AP472" s="409"/>
    </row>
    <row r="473" spans="2:42" ht="15.75" x14ac:dyDescent="0.25">
      <c r="B473" s="20"/>
      <c r="C473" s="17"/>
      <c r="D473" s="17"/>
      <c r="E473" s="17"/>
      <c r="F473" s="17"/>
      <c r="G473" s="17"/>
      <c r="H473" s="17"/>
      <c r="I473" s="17"/>
      <c r="J473" s="565"/>
      <c r="K473" s="566"/>
      <c r="L473" s="566"/>
      <c r="M473" s="566"/>
      <c r="N473" s="566"/>
      <c r="O473" s="566"/>
      <c r="P473" s="566"/>
      <c r="Q473" s="566"/>
      <c r="R473" s="21"/>
      <c r="S473" s="409"/>
      <c r="T473" s="409"/>
      <c r="U473" s="409"/>
      <c r="V473" s="409"/>
      <c r="W473" s="409"/>
      <c r="X473" s="409"/>
      <c r="Y473" s="409"/>
      <c r="Z473" s="409"/>
      <c r="AA473" s="409"/>
      <c r="AB473" s="409"/>
      <c r="AC473" s="409"/>
      <c r="AD473" s="409"/>
      <c r="AE473" s="409"/>
      <c r="AF473" s="409"/>
      <c r="AG473" s="409"/>
      <c r="AH473" s="409"/>
      <c r="AI473" s="409"/>
      <c r="AJ473" s="409"/>
      <c r="AK473" s="409"/>
      <c r="AL473" s="409"/>
      <c r="AM473" s="409"/>
      <c r="AN473" s="409"/>
      <c r="AO473" s="409"/>
      <c r="AP473" s="409"/>
    </row>
    <row r="474" spans="2:42" ht="15.75" x14ac:dyDescent="0.25">
      <c r="B474" s="20"/>
      <c r="C474" s="17"/>
      <c r="D474" s="17"/>
      <c r="E474" s="17"/>
      <c r="F474" s="17"/>
      <c r="G474" s="17"/>
      <c r="H474" s="17"/>
      <c r="I474" s="17"/>
      <c r="J474" s="17"/>
      <c r="K474" s="17"/>
      <c r="L474" s="17"/>
      <c r="M474" s="17"/>
      <c r="N474" s="17"/>
      <c r="O474" s="17"/>
      <c r="P474" s="17"/>
      <c r="Q474" s="17"/>
      <c r="R474" s="21"/>
      <c r="S474" s="409"/>
      <c r="T474" s="409"/>
      <c r="U474" s="409"/>
      <c r="V474" s="409"/>
      <c r="W474" s="409"/>
      <c r="X474" s="409"/>
      <c r="Y474" s="409"/>
      <c r="Z474" s="409"/>
      <c r="AA474" s="409"/>
      <c r="AB474" s="409"/>
      <c r="AC474" s="409"/>
      <c r="AD474" s="409"/>
      <c r="AE474" s="409"/>
      <c r="AF474" s="409"/>
      <c r="AG474" s="409"/>
      <c r="AH474" s="409"/>
      <c r="AI474" s="409"/>
      <c r="AJ474" s="409"/>
      <c r="AK474" s="409"/>
      <c r="AL474" s="409"/>
      <c r="AM474" s="409"/>
      <c r="AN474" s="409"/>
      <c r="AO474" s="409"/>
      <c r="AP474" s="409"/>
    </row>
    <row r="475" spans="2:42" ht="15.75" x14ac:dyDescent="0.25">
      <c r="B475" s="20"/>
      <c r="C475" s="17"/>
      <c r="D475" s="17"/>
      <c r="E475" s="17"/>
      <c r="F475" s="17"/>
      <c r="G475" s="17"/>
      <c r="H475" s="17"/>
      <c r="I475" s="17"/>
      <c r="J475" s="565"/>
      <c r="K475" s="566"/>
      <c r="L475" s="566"/>
      <c r="M475" s="566"/>
      <c r="N475" s="566"/>
      <c r="O475" s="566"/>
      <c r="P475" s="566"/>
      <c r="Q475" s="566"/>
      <c r="R475" s="21"/>
      <c r="S475" s="409"/>
      <c r="T475" s="409"/>
      <c r="U475" s="409"/>
      <c r="V475" s="409"/>
      <c r="W475" s="409"/>
      <c r="X475" s="409"/>
      <c r="Y475" s="409"/>
      <c r="Z475" s="409"/>
      <c r="AA475" s="409"/>
      <c r="AB475" s="409"/>
      <c r="AC475" s="409"/>
      <c r="AD475" s="409"/>
      <c r="AE475" s="409"/>
      <c r="AF475" s="409"/>
      <c r="AG475" s="409"/>
      <c r="AH475" s="409"/>
      <c r="AI475" s="409"/>
      <c r="AJ475" s="409"/>
      <c r="AK475" s="409"/>
      <c r="AL475" s="409"/>
      <c r="AM475" s="409"/>
      <c r="AN475" s="409"/>
      <c r="AO475" s="409"/>
      <c r="AP475" s="409"/>
    </row>
    <row r="476" spans="2:42" ht="15.75" x14ac:dyDescent="0.25">
      <c r="B476" s="20"/>
      <c r="C476" s="17"/>
      <c r="D476" s="17"/>
      <c r="E476" s="17"/>
      <c r="F476" s="17"/>
      <c r="G476" s="17"/>
      <c r="H476" s="17"/>
      <c r="I476" s="17"/>
      <c r="J476" s="429"/>
      <c r="K476" s="430"/>
      <c r="L476" s="430"/>
      <c r="M476" s="430"/>
      <c r="N476" s="430"/>
      <c r="O476" s="430"/>
      <c r="P476" s="430"/>
      <c r="Q476" s="430"/>
      <c r="R476" s="21"/>
      <c r="S476" s="409"/>
      <c r="T476" s="409"/>
      <c r="U476" s="409"/>
      <c r="V476" s="409"/>
      <c r="W476" s="409"/>
      <c r="X476" s="409"/>
      <c r="Y476" s="409"/>
      <c r="Z476" s="409"/>
      <c r="AA476" s="409"/>
      <c r="AB476" s="409"/>
      <c r="AC476" s="409"/>
      <c r="AD476" s="409"/>
      <c r="AE476" s="409"/>
      <c r="AF476" s="409"/>
      <c r="AG476" s="409"/>
      <c r="AH476" s="409"/>
      <c r="AI476" s="409"/>
      <c r="AJ476" s="409"/>
      <c r="AK476" s="409"/>
      <c r="AL476" s="409"/>
      <c r="AM476" s="409"/>
      <c r="AN476" s="409"/>
      <c r="AO476" s="409"/>
      <c r="AP476" s="409"/>
    </row>
    <row r="477" spans="2:42" ht="15.75" x14ac:dyDescent="0.25">
      <c r="B477" s="20"/>
      <c r="C477" s="17"/>
      <c r="D477" s="17"/>
      <c r="E477" s="17"/>
      <c r="F477" s="17"/>
      <c r="G477" s="17"/>
      <c r="H477" s="17"/>
      <c r="I477" s="17"/>
      <c r="J477" s="429"/>
      <c r="K477" s="430"/>
      <c r="L477" s="430"/>
      <c r="M477" s="430"/>
      <c r="N477" s="430"/>
      <c r="O477" s="430"/>
      <c r="P477" s="430"/>
      <c r="Q477" s="430"/>
      <c r="R477" s="21"/>
      <c r="S477" s="409"/>
      <c r="T477" s="409"/>
      <c r="U477" s="409"/>
      <c r="V477" s="409"/>
      <c r="W477" s="409"/>
      <c r="X477" s="409"/>
      <c r="Y477" s="409"/>
      <c r="Z477" s="409"/>
      <c r="AA477" s="409"/>
      <c r="AB477" s="409"/>
      <c r="AC477" s="409"/>
      <c r="AD477" s="409"/>
      <c r="AE477" s="409"/>
      <c r="AF477" s="409"/>
      <c r="AG477" s="409"/>
      <c r="AH477" s="409"/>
      <c r="AI477" s="409"/>
      <c r="AJ477" s="409"/>
      <c r="AK477" s="409"/>
      <c r="AL477" s="409"/>
      <c r="AM477" s="409"/>
      <c r="AN477" s="409"/>
      <c r="AO477" s="409"/>
      <c r="AP477" s="409"/>
    </row>
    <row r="478" spans="2:42" ht="15.75" x14ac:dyDescent="0.25">
      <c r="B478" s="20"/>
      <c r="C478" s="17"/>
      <c r="D478" s="17"/>
      <c r="E478" s="17"/>
      <c r="F478" s="17"/>
      <c r="G478" s="17"/>
      <c r="H478" s="17"/>
      <c r="I478" s="17"/>
      <c r="J478" s="429"/>
      <c r="K478" s="430"/>
      <c r="L478" s="430"/>
      <c r="M478" s="430"/>
      <c r="N478" s="430"/>
      <c r="O478" s="430"/>
      <c r="P478" s="430"/>
      <c r="Q478" s="430"/>
      <c r="R478" s="21"/>
      <c r="S478" s="409"/>
      <c r="T478" s="409"/>
      <c r="U478" s="409"/>
      <c r="V478" s="409"/>
      <c r="W478" s="409"/>
      <c r="X478" s="409"/>
      <c r="Y478" s="409"/>
      <c r="Z478" s="409"/>
      <c r="AA478" s="409"/>
      <c r="AB478" s="409"/>
      <c r="AC478" s="409"/>
      <c r="AD478" s="409"/>
      <c r="AE478" s="409"/>
      <c r="AF478" s="409"/>
      <c r="AG478" s="409"/>
      <c r="AH478" s="409"/>
      <c r="AI478" s="409"/>
      <c r="AJ478" s="409"/>
      <c r="AK478" s="409"/>
      <c r="AL478" s="409"/>
      <c r="AM478" s="409"/>
      <c r="AN478" s="409"/>
      <c r="AO478" s="409"/>
      <c r="AP478" s="409"/>
    </row>
    <row r="479" spans="2:42" ht="15.75" x14ac:dyDescent="0.25">
      <c r="B479" s="20"/>
      <c r="C479" s="17"/>
      <c r="D479" s="17"/>
      <c r="E479" s="17"/>
      <c r="F479" s="17"/>
      <c r="G479" s="17"/>
      <c r="H479" s="17"/>
      <c r="I479" s="17"/>
      <c r="J479" s="429"/>
      <c r="K479" s="430"/>
      <c r="L479" s="430"/>
      <c r="M479" s="430"/>
      <c r="N479" s="430"/>
      <c r="O479" s="430"/>
      <c r="P479" s="430"/>
      <c r="Q479" s="430"/>
      <c r="R479" s="21"/>
      <c r="S479" s="409"/>
      <c r="T479" s="409"/>
      <c r="U479" s="409"/>
      <c r="V479" s="409"/>
      <c r="W479" s="409"/>
      <c r="X479" s="409"/>
      <c r="Y479" s="409"/>
      <c r="Z479" s="409"/>
      <c r="AA479" s="409"/>
      <c r="AB479" s="409"/>
      <c r="AC479" s="409"/>
      <c r="AD479" s="409"/>
      <c r="AE479" s="409"/>
      <c r="AF479" s="409"/>
      <c r="AG479" s="409"/>
      <c r="AH479" s="409"/>
      <c r="AI479" s="409"/>
      <c r="AJ479" s="409"/>
      <c r="AK479" s="409"/>
      <c r="AL479" s="409"/>
      <c r="AM479" s="409"/>
      <c r="AN479" s="409"/>
      <c r="AO479" s="409"/>
      <c r="AP479" s="409"/>
    </row>
    <row r="480" spans="2:42" ht="15.75" x14ac:dyDescent="0.25">
      <c r="B480" s="20"/>
      <c r="C480" s="17"/>
      <c r="D480" s="17"/>
      <c r="E480" s="17"/>
      <c r="F480" s="17"/>
      <c r="G480" s="17"/>
      <c r="H480" s="17"/>
      <c r="I480" s="17"/>
      <c r="J480" s="429"/>
      <c r="K480" s="430"/>
      <c r="L480" s="430"/>
      <c r="M480" s="430"/>
      <c r="N480" s="430"/>
      <c r="O480" s="430"/>
      <c r="P480" s="430"/>
      <c r="Q480" s="430"/>
      <c r="R480" s="21"/>
      <c r="S480" s="409"/>
      <c r="T480" s="409"/>
      <c r="U480" s="409"/>
      <c r="V480" s="409"/>
      <c r="W480" s="409"/>
      <c r="X480" s="409"/>
      <c r="Y480" s="409"/>
      <c r="Z480" s="409"/>
      <c r="AA480" s="409"/>
      <c r="AB480" s="409"/>
      <c r="AC480" s="409"/>
      <c r="AD480" s="409"/>
      <c r="AE480" s="409"/>
      <c r="AF480" s="409"/>
      <c r="AG480" s="409"/>
      <c r="AH480" s="409"/>
      <c r="AI480" s="409"/>
      <c r="AJ480" s="409"/>
      <c r="AK480" s="409"/>
      <c r="AL480" s="409"/>
      <c r="AM480" s="409"/>
      <c r="AN480" s="409"/>
      <c r="AO480" s="409"/>
      <c r="AP480" s="409"/>
    </row>
    <row r="481" spans="2:42" ht="15.75" x14ac:dyDescent="0.25">
      <c r="B481" s="20"/>
      <c r="C481" s="17"/>
      <c r="D481" s="17"/>
      <c r="E481" s="17"/>
      <c r="F481" s="17"/>
      <c r="G481" s="17"/>
      <c r="H481" s="17"/>
      <c r="I481" s="17"/>
      <c r="J481" s="429"/>
      <c r="K481" s="430"/>
      <c r="L481" s="430"/>
      <c r="M481" s="430"/>
      <c r="N481" s="430"/>
      <c r="O481" s="430"/>
      <c r="P481" s="430"/>
      <c r="Q481" s="430"/>
      <c r="R481" s="21"/>
      <c r="S481" s="409"/>
      <c r="T481" s="409"/>
      <c r="U481" s="409"/>
      <c r="V481" s="409"/>
      <c r="W481" s="409"/>
      <c r="X481" s="409"/>
      <c r="Y481" s="409"/>
      <c r="Z481" s="409"/>
      <c r="AA481" s="409"/>
      <c r="AB481" s="409"/>
      <c r="AC481" s="409"/>
      <c r="AD481" s="409"/>
      <c r="AE481" s="409"/>
      <c r="AF481" s="409"/>
      <c r="AG481" s="409"/>
      <c r="AH481" s="409"/>
      <c r="AI481" s="409"/>
      <c r="AJ481" s="409"/>
      <c r="AK481" s="409"/>
      <c r="AL481" s="409"/>
      <c r="AM481" s="409"/>
      <c r="AN481" s="409"/>
      <c r="AO481" s="409"/>
      <c r="AP481" s="409"/>
    </row>
    <row r="482" spans="2:42" ht="15.75" x14ac:dyDescent="0.25">
      <c r="B482" s="20"/>
      <c r="C482" s="17"/>
      <c r="D482" s="17"/>
      <c r="E482" s="17"/>
      <c r="F482" s="17"/>
      <c r="G482" s="17"/>
      <c r="H482" s="17"/>
      <c r="I482" s="17"/>
      <c r="J482" s="429"/>
      <c r="K482" s="430"/>
      <c r="L482" s="430"/>
      <c r="M482" s="430"/>
      <c r="N482" s="430"/>
      <c r="O482" s="430"/>
      <c r="P482" s="430"/>
      <c r="Q482" s="430"/>
      <c r="R482" s="21"/>
      <c r="S482" s="409"/>
      <c r="T482" s="409"/>
      <c r="U482" s="409"/>
      <c r="V482" s="409"/>
      <c r="W482" s="409"/>
      <c r="X482" s="409"/>
      <c r="Y482" s="409"/>
      <c r="Z482" s="409"/>
      <c r="AA482" s="409"/>
      <c r="AB482" s="409"/>
      <c r="AC482" s="409"/>
      <c r="AD482" s="409"/>
      <c r="AE482" s="409"/>
      <c r="AF482" s="409"/>
      <c r="AG482" s="409"/>
      <c r="AH482" s="409"/>
      <c r="AI482" s="409"/>
      <c r="AJ482" s="409"/>
      <c r="AK482" s="409"/>
      <c r="AL482" s="409"/>
      <c r="AM482" s="409"/>
      <c r="AN482" s="409"/>
      <c r="AO482" s="409"/>
      <c r="AP482" s="409"/>
    </row>
    <row r="483" spans="2:42" ht="15.75" x14ac:dyDescent="0.25">
      <c r="B483" s="20"/>
      <c r="C483" s="17"/>
      <c r="D483" s="17"/>
      <c r="E483" s="17"/>
      <c r="F483" s="17"/>
      <c r="G483" s="17"/>
      <c r="H483" s="17"/>
      <c r="I483" s="17"/>
      <c r="J483" s="429"/>
      <c r="K483" s="430"/>
      <c r="L483" s="430"/>
      <c r="M483" s="430"/>
      <c r="N483" s="430"/>
      <c r="O483" s="430"/>
      <c r="P483" s="430"/>
      <c r="Q483" s="430"/>
      <c r="R483" s="21"/>
      <c r="S483" s="409"/>
      <c r="T483" s="409"/>
      <c r="U483" s="409"/>
      <c r="V483" s="409"/>
      <c r="W483" s="409"/>
      <c r="X483" s="409"/>
      <c r="Y483" s="409"/>
      <c r="Z483" s="409"/>
      <c r="AA483" s="409"/>
      <c r="AB483" s="409"/>
      <c r="AC483" s="409"/>
      <c r="AD483" s="409"/>
      <c r="AE483" s="409"/>
      <c r="AF483" s="409"/>
      <c r="AG483" s="409"/>
      <c r="AH483" s="409"/>
      <c r="AI483" s="409"/>
      <c r="AJ483" s="409"/>
      <c r="AK483" s="409"/>
      <c r="AL483" s="409"/>
      <c r="AM483" s="409"/>
      <c r="AN483" s="409"/>
      <c r="AO483" s="409"/>
      <c r="AP483" s="409"/>
    </row>
    <row r="484" spans="2:42" ht="15.75" x14ac:dyDescent="0.25">
      <c r="B484" s="20"/>
      <c r="C484" s="17"/>
      <c r="D484" s="17"/>
      <c r="E484" s="17"/>
      <c r="F484" s="17"/>
      <c r="G484" s="17"/>
      <c r="H484" s="17"/>
      <c r="I484" s="17"/>
      <c r="J484" s="429"/>
      <c r="K484" s="430"/>
      <c r="L484" s="430"/>
      <c r="M484" s="430"/>
      <c r="N484" s="430"/>
      <c r="O484" s="430"/>
      <c r="P484" s="430"/>
      <c r="Q484" s="430"/>
      <c r="R484" s="21"/>
      <c r="S484" s="409"/>
      <c r="T484" s="409"/>
      <c r="U484" s="409"/>
      <c r="V484" s="409"/>
      <c r="W484" s="409"/>
      <c r="X484" s="409"/>
      <c r="Y484" s="409"/>
      <c r="Z484" s="409"/>
      <c r="AA484" s="409"/>
      <c r="AB484" s="409"/>
      <c r="AC484" s="409"/>
      <c r="AD484" s="409"/>
      <c r="AE484" s="409"/>
      <c r="AF484" s="409"/>
      <c r="AG484" s="409"/>
      <c r="AH484" s="409"/>
      <c r="AI484" s="409"/>
      <c r="AJ484" s="409"/>
      <c r="AK484" s="409"/>
      <c r="AL484" s="409"/>
      <c r="AM484" s="409"/>
      <c r="AN484" s="409"/>
      <c r="AO484" s="409"/>
      <c r="AP484" s="409"/>
    </row>
    <row r="485" spans="2:42" ht="15.75" x14ac:dyDescent="0.25">
      <c r="B485" s="20"/>
      <c r="C485" s="17"/>
      <c r="D485" s="17"/>
      <c r="E485" s="17"/>
      <c r="F485" s="17"/>
      <c r="G485" s="17"/>
      <c r="H485" s="17"/>
      <c r="I485" s="17"/>
      <c r="J485" s="429"/>
      <c r="K485" s="430"/>
      <c r="L485" s="430"/>
      <c r="M485" s="430"/>
      <c r="N485" s="430"/>
      <c r="O485" s="430"/>
      <c r="P485" s="430"/>
      <c r="Q485" s="430"/>
      <c r="R485" s="21"/>
      <c r="S485" s="409"/>
      <c r="T485" s="409"/>
      <c r="U485" s="409"/>
      <c r="V485" s="409"/>
      <c r="W485" s="409"/>
      <c r="X485" s="409"/>
      <c r="Y485" s="409"/>
      <c r="Z485" s="409"/>
      <c r="AA485" s="409"/>
      <c r="AB485" s="409"/>
      <c r="AC485" s="409"/>
      <c r="AD485" s="409"/>
      <c r="AE485" s="409"/>
      <c r="AF485" s="409"/>
      <c r="AG485" s="409"/>
      <c r="AH485" s="409"/>
      <c r="AI485" s="409"/>
      <c r="AJ485" s="409"/>
      <c r="AK485" s="409"/>
      <c r="AL485" s="409"/>
      <c r="AM485" s="409"/>
      <c r="AN485" s="409"/>
      <c r="AO485" s="409"/>
      <c r="AP485" s="409"/>
    </row>
    <row r="486" spans="2:42" ht="15.75" x14ac:dyDescent="0.25">
      <c r="B486" s="20"/>
      <c r="C486" s="17"/>
      <c r="D486" s="17"/>
      <c r="E486" s="17"/>
      <c r="F486" s="17"/>
      <c r="G486" s="17"/>
      <c r="H486" s="17"/>
      <c r="I486" s="17"/>
      <c r="J486" s="429"/>
      <c r="K486" s="430"/>
      <c r="L486" s="430"/>
      <c r="M486" s="430"/>
      <c r="N486" s="430"/>
      <c r="O486" s="430"/>
      <c r="P486" s="430"/>
      <c r="Q486" s="430"/>
      <c r="R486" s="21"/>
      <c r="S486" s="409"/>
      <c r="T486" s="409"/>
      <c r="U486" s="409"/>
      <c r="V486" s="409"/>
      <c r="W486" s="409"/>
      <c r="X486" s="409"/>
      <c r="Y486" s="409"/>
      <c r="Z486" s="409"/>
      <c r="AA486" s="409"/>
      <c r="AB486" s="409"/>
      <c r="AC486" s="409"/>
      <c r="AD486" s="409"/>
      <c r="AE486" s="409"/>
      <c r="AF486" s="409"/>
      <c r="AG486" s="409"/>
      <c r="AH486" s="409"/>
      <c r="AI486" s="409"/>
      <c r="AJ486" s="409"/>
      <c r="AK486" s="409"/>
      <c r="AL486" s="409"/>
      <c r="AM486" s="409"/>
      <c r="AN486" s="409"/>
      <c r="AO486" s="409"/>
      <c r="AP486" s="409"/>
    </row>
    <row r="487" spans="2:42" ht="15.75" x14ac:dyDescent="0.25">
      <c r="B487" s="20"/>
      <c r="C487" s="17"/>
      <c r="D487" s="17"/>
      <c r="E487" s="17"/>
      <c r="F487" s="17"/>
      <c r="G487" s="17"/>
      <c r="H487" s="17"/>
      <c r="I487" s="17"/>
      <c r="J487" s="429"/>
      <c r="K487" s="430"/>
      <c r="L487" s="430"/>
      <c r="M487" s="430"/>
      <c r="N487" s="430"/>
      <c r="O487" s="430"/>
      <c r="P487" s="430"/>
      <c r="Q487" s="430"/>
      <c r="R487" s="21"/>
      <c r="S487" s="409"/>
      <c r="T487" s="409"/>
      <c r="U487" s="409"/>
      <c r="V487" s="409"/>
      <c r="W487" s="409"/>
      <c r="X487" s="409"/>
      <c r="Y487" s="409"/>
      <c r="Z487" s="409"/>
      <c r="AA487" s="409"/>
      <c r="AB487" s="409"/>
      <c r="AC487" s="409"/>
      <c r="AD487" s="409"/>
      <c r="AE487" s="409"/>
      <c r="AF487" s="409"/>
      <c r="AG487" s="409"/>
      <c r="AH487" s="409"/>
      <c r="AI487" s="409"/>
      <c r="AJ487" s="409"/>
      <c r="AK487" s="409"/>
      <c r="AL487" s="409"/>
      <c r="AM487" s="409"/>
      <c r="AN487" s="409"/>
      <c r="AO487" s="409"/>
      <c r="AP487" s="409"/>
    </row>
    <row r="488" spans="2:42" ht="15.75" x14ac:dyDescent="0.25">
      <c r="B488" s="20"/>
      <c r="C488" s="17"/>
      <c r="D488" s="17"/>
      <c r="E488" s="17"/>
      <c r="F488" s="17"/>
      <c r="G488" s="17"/>
      <c r="H488" s="17"/>
      <c r="I488" s="17"/>
      <c r="J488" s="429"/>
      <c r="K488" s="430"/>
      <c r="L488" s="430"/>
      <c r="M488" s="430"/>
      <c r="N488" s="430"/>
      <c r="O488" s="430"/>
      <c r="P488" s="430"/>
      <c r="Q488" s="430"/>
      <c r="R488" s="21"/>
      <c r="S488" s="409"/>
      <c r="T488" s="409"/>
      <c r="U488" s="409"/>
      <c r="V488" s="409"/>
      <c r="W488" s="409"/>
      <c r="X488" s="409"/>
      <c r="Y488" s="409"/>
      <c r="Z488" s="409"/>
      <c r="AA488" s="409"/>
      <c r="AB488" s="409"/>
      <c r="AC488" s="409"/>
      <c r="AD488" s="409"/>
      <c r="AE488" s="409"/>
      <c r="AF488" s="409"/>
      <c r="AG488" s="409"/>
      <c r="AH488" s="409"/>
      <c r="AI488" s="409"/>
      <c r="AJ488" s="409"/>
      <c r="AK488" s="409"/>
      <c r="AL488" s="409"/>
      <c r="AM488" s="409"/>
      <c r="AN488" s="409"/>
      <c r="AO488" s="409"/>
      <c r="AP488" s="409"/>
    </row>
    <row r="489" spans="2:42" ht="15.75" x14ac:dyDescent="0.25">
      <c r="B489" s="20"/>
      <c r="C489" s="17"/>
      <c r="D489" s="17"/>
      <c r="E489" s="17"/>
      <c r="F489" s="17"/>
      <c r="G489" s="17"/>
      <c r="H489" s="17"/>
      <c r="I489" s="17"/>
      <c r="J489" s="429"/>
      <c r="K489" s="430"/>
      <c r="L489" s="430"/>
      <c r="M489" s="430"/>
      <c r="N489" s="430"/>
      <c r="O489" s="430"/>
      <c r="P489" s="430"/>
      <c r="Q489" s="430"/>
      <c r="R489" s="21"/>
      <c r="S489" s="409"/>
      <c r="T489" s="409"/>
      <c r="U489" s="409"/>
      <c r="V489" s="409"/>
      <c r="W489" s="409"/>
      <c r="X489" s="409"/>
      <c r="Y489" s="409"/>
      <c r="Z489" s="409"/>
      <c r="AA489" s="409"/>
      <c r="AB489" s="409"/>
      <c r="AC489" s="409"/>
      <c r="AD489" s="409"/>
      <c r="AE489" s="409"/>
      <c r="AF489" s="409"/>
      <c r="AG489" s="409"/>
      <c r="AH489" s="409"/>
      <c r="AI489" s="409"/>
      <c r="AJ489" s="409"/>
      <c r="AK489" s="409"/>
      <c r="AL489" s="409"/>
      <c r="AM489" s="409"/>
      <c r="AN489" s="409"/>
      <c r="AO489" s="409"/>
      <c r="AP489" s="409"/>
    </row>
    <row r="490" spans="2:42" ht="15.75" x14ac:dyDescent="0.25">
      <c r="B490" s="20"/>
      <c r="C490" s="17"/>
      <c r="D490" s="17"/>
      <c r="E490" s="17"/>
      <c r="F490" s="17"/>
      <c r="G490" s="17"/>
      <c r="H490" s="17"/>
      <c r="I490" s="17"/>
      <c r="J490" s="429"/>
      <c r="K490" s="430"/>
      <c r="L490" s="430"/>
      <c r="M490" s="430"/>
      <c r="N490" s="430"/>
      <c r="O490" s="430"/>
      <c r="P490" s="430"/>
      <c r="Q490" s="430"/>
      <c r="R490" s="21"/>
      <c r="S490" s="409"/>
      <c r="T490" s="409"/>
      <c r="U490" s="409"/>
      <c r="V490" s="409"/>
      <c r="W490" s="409"/>
      <c r="X490" s="409"/>
      <c r="Y490" s="409"/>
      <c r="Z490" s="409"/>
      <c r="AA490" s="409"/>
      <c r="AB490" s="409"/>
      <c r="AC490" s="409"/>
      <c r="AD490" s="409"/>
      <c r="AE490" s="409"/>
      <c r="AF490" s="409"/>
      <c r="AG490" s="409"/>
      <c r="AH490" s="409"/>
      <c r="AI490" s="409"/>
      <c r="AJ490" s="409"/>
      <c r="AK490" s="409"/>
      <c r="AL490" s="409"/>
      <c r="AM490" s="409"/>
      <c r="AN490" s="409"/>
      <c r="AO490" s="409"/>
      <c r="AP490" s="409"/>
    </row>
    <row r="491" spans="2:42" ht="15.75" x14ac:dyDescent="0.25">
      <c r="B491" s="20"/>
      <c r="C491" s="17"/>
      <c r="D491" s="17"/>
      <c r="E491" s="17"/>
      <c r="F491" s="17"/>
      <c r="G491" s="17"/>
      <c r="H491" s="17"/>
      <c r="I491" s="17"/>
      <c r="J491" s="429"/>
      <c r="K491" s="430"/>
      <c r="L491" s="430"/>
      <c r="M491" s="430"/>
      <c r="N491" s="430"/>
      <c r="O491" s="430"/>
      <c r="P491" s="430"/>
      <c r="Q491" s="430"/>
      <c r="R491" s="21"/>
      <c r="S491" s="409"/>
      <c r="T491" s="409"/>
      <c r="U491" s="409"/>
      <c r="V491" s="409"/>
      <c r="W491" s="409"/>
      <c r="X491" s="409"/>
      <c r="Y491" s="409"/>
      <c r="Z491" s="409"/>
      <c r="AA491" s="409"/>
      <c r="AB491" s="409"/>
      <c r="AC491" s="409"/>
      <c r="AD491" s="409"/>
      <c r="AE491" s="409"/>
      <c r="AF491" s="409"/>
      <c r="AG491" s="409"/>
      <c r="AH491" s="409"/>
      <c r="AI491" s="409"/>
      <c r="AJ491" s="409"/>
      <c r="AK491" s="409"/>
      <c r="AL491" s="409"/>
      <c r="AM491" s="409"/>
      <c r="AN491" s="409"/>
      <c r="AO491" s="409"/>
      <c r="AP491" s="409"/>
    </row>
    <row r="492" spans="2:42" ht="15.75" x14ac:dyDescent="0.25">
      <c r="B492" s="20"/>
      <c r="C492" s="17"/>
      <c r="D492" s="17"/>
      <c r="E492" s="17"/>
      <c r="F492" s="17"/>
      <c r="G492" s="17"/>
      <c r="H492" s="17"/>
      <c r="I492" s="17"/>
      <c r="J492" s="429"/>
      <c r="K492" s="430"/>
      <c r="L492" s="430"/>
      <c r="M492" s="430"/>
      <c r="N492" s="430"/>
      <c r="O492" s="430"/>
      <c r="P492" s="430"/>
      <c r="Q492" s="430"/>
      <c r="R492" s="21"/>
      <c r="S492" s="409"/>
      <c r="T492" s="409"/>
      <c r="U492" s="409"/>
      <c r="V492" s="409"/>
      <c r="W492" s="409"/>
      <c r="X492" s="409"/>
      <c r="Y492" s="409"/>
      <c r="Z492" s="409"/>
      <c r="AA492" s="409"/>
      <c r="AB492" s="409"/>
      <c r="AC492" s="409"/>
      <c r="AD492" s="409"/>
      <c r="AE492" s="409"/>
      <c r="AF492" s="409"/>
      <c r="AG492" s="409"/>
      <c r="AH492" s="409"/>
      <c r="AI492" s="409"/>
      <c r="AJ492" s="409"/>
      <c r="AK492" s="409"/>
      <c r="AL492" s="409"/>
      <c r="AM492" s="409"/>
      <c r="AN492" s="409"/>
      <c r="AO492" s="409"/>
      <c r="AP492" s="409"/>
    </row>
    <row r="493" spans="2:42" ht="15.75" x14ac:dyDescent="0.25">
      <c r="B493" s="20"/>
      <c r="C493" s="17"/>
      <c r="D493" s="17"/>
      <c r="E493" s="17"/>
      <c r="F493" s="17"/>
      <c r="G493" s="17"/>
      <c r="H493" s="17"/>
      <c r="I493" s="17"/>
      <c r="J493" s="429"/>
      <c r="K493" s="430"/>
      <c r="L493" s="430"/>
      <c r="M493" s="430"/>
      <c r="N493" s="430"/>
      <c r="O493" s="430"/>
      <c r="P493" s="430"/>
      <c r="Q493" s="430"/>
      <c r="R493" s="21"/>
      <c r="S493" s="409"/>
      <c r="T493" s="409"/>
      <c r="U493" s="409"/>
      <c r="V493" s="409"/>
      <c r="W493" s="409"/>
      <c r="X493" s="409"/>
      <c r="Y493" s="409"/>
      <c r="Z493" s="409"/>
      <c r="AA493" s="409"/>
      <c r="AB493" s="409"/>
      <c r="AC493" s="409"/>
      <c r="AD493" s="409"/>
      <c r="AE493" s="409"/>
      <c r="AF493" s="409"/>
      <c r="AG493" s="409"/>
      <c r="AH493" s="409"/>
      <c r="AI493" s="409"/>
      <c r="AJ493" s="409"/>
      <c r="AK493" s="409"/>
      <c r="AL493" s="409"/>
      <c r="AM493" s="409"/>
      <c r="AN493" s="409"/>
      <c r="AO493" s="409"/>
      <c r="AP493" s="409"/>
    </row>
    <row r="494" spans="2:42" ht="15.75" x14ac:dyDescent="0.25">
      <c r="B494" s="20"/>
      <c r="C494" s="17"/>
      <c r="D494" s="17"/>
      <c r="E494" s="17"/>
      <c r="F494" s="17"/>
      <c r="G494" s="17"/>
      <c r="H494" s="17"/>
      <c r="I494" s="17"/>
      <c r="J494" s="429"/>
      <c r="K494" s="430"/>
      <c r="L494" s="430"/>
      <c r="M494" s="430"/>
      <c r="N494" s="430"/>
      <c r="O494" s="430"/>
      <c r="P494" s="430"/>
      <c r="Q494" s="430"/>
      <c r="R494" s="21"/>
      <c r="S494" s="409"/>
      <c r="T494" s="409"/>
      <c r="U494" s="409"/>
      <c r="V494" s="409"/>
      <c r="W494" s="409"/>
      <c r="X494" s="409"/>
      <c r="Y494" s="409"/>
      <c r="Z494" s="409"/>
      <c r="AA494" s="409"/>
      <c r="AB494" s="409"/>
      <c r="AC494" s="409"/>
      <c r="AD494" s="409"/>
      <c r="AE494" s="409"/>
      <c r="AF494" s="409"/>
      <c r="AG494" s="409"/>
      <c r="AH494" s="409"/>
      <c r="AI494" s="409"/>
      <c r="AJ494" s="409"/>
      <c r="AK494" s="409"/>
      <c r="AL494" s="409"/>
      <c r="AM494" s="409"/>
      <c r="AN494" s="409"/>
      <c r="AO494" s="409"/>
      <c r="AP494" s="409"/>
    </row>
    <row r="495" spans="2:42" ht="15.75" x14ac:dyDescent="0.25">
      <c r="B495" s="20"/>
      <c r="C495" s="17"/>
      <c r="D495" s="17"/>
      <c r="E495" s="17"/>
      <c r="F495" s="17"/>
      <c r="G495" s="17"/>
      <c r="H495" s="17"/>
      <c r="I495" s="17"/>
      <c r="J495" s="429"/>
      <c r="K495" s="430"/>
      <c r="L495" s="430"/>
      <c r="M495" s="430"/>
      <c r="N495" s="430"/>
      <c r="O495" s="430"/>
      <c r="P495" s="430"/>
      <c r="Q495" s="430"/>
      <c r="R495" s="21"/>
      <c r="S495" s="409"/>
      <c r="T495" s="409"/>
      <c r="U495" s="409"/>
      <c r="V495" s="409"/>
      <c r="W495" s="409"/>
      <c r="X495" s="409"/>
      <c r="Y495" s="409"/>
      <c r="Z495" s="409"/>
      <c r="AA495" s="409"/>
      <c r="AB495" s="409"/>
      <c r="AC495" s="409"/>
      <c r="AD495" s="409"/>
      <c r="AE495" s="409"/>
      <c r="AF495" s="409"/>
      <c r="AG495" s="409"/>
      <c r="AH495" s="409"/>
      <c r="AI495" s="409"/>
      <c r="AJ495" s="409"/>
      <c r="AK495" s="409"/>
      <c r="AL495" s="409"/>
      <c r="AM495" s="409"/>
      <c r="AN495" s="409"/>
      <c r="AO495" s="409"/>
      <c r="AP495" s="409"/>
    </row>
    <row r="496" spans="2:42" ht="15.75" x14ac:dyDescent="0.25">
      <c r="B496" s="20"/>
      <c r="C496" s="17"/>
      <c r="D496" s="17"/>
      <c r="E496" s="17"/>
      <c r="F496" s="17"/>
      <c r="G496" s="17"/>
      <c r="H496" s="17"/>
      <c r="I496" s="17"/>
      <c r="J496" s="429"/>
      <c r="K496" s="430"/>
      <c r="L496" s="430"/>
      <c r="M496" s="430"/>
      <c r="N496" s="430"/>
      <c r="O496" s="430"/>
      <c r="P496" s="430"/>
      <c r="Q496" s="430"/>
      <c r="R496" s="21"/>
      <c r="S496" s="409"/>
      <c r="T496" s="409"/>
      <c r="U496" s="409"/>
      <c r="V496" s="409"/>
      <c r="W496" s="409"/>
      <c r="X496" s="409"/>
      <c r="Y496" s="409"/>
      <c r="Z496" s="409"/>
      <c r="AA496" s="409"/>
      <c r="AB496" s="409"/>
      <c r="AC496" s="409"/>
      <c r="AD496" s="409"/>
      <c r="AE496" s="409"/>
      <c r="AF496" s="409"/>
      <c r="AG496" s="409"/>
      <c r="AH496" s="409"/>
      <c r="AI496" s="409"/>
      <c r="AJ496" s="409"/>
      <c r="AK496" s="409"/>
      <c r="AL496" s="409"/>
      <c r="AM496" s="409"/>
      <c r="AN496" s="409"/>
      <c r="AO496" s="409"/>
      <c r="AP496" s="409"/>
    </row>
    <row r="497" spans="2:42" ht="15.75" x14ac:dyDescent="0.25">
      <c r="B497" s="20"/>
      <c r="C497" s="17"/>
      <c r="D497" s="17"/>
      <c r="E497" s="17"/>
      <c r="F497" s="17"/>
      <c r="G497" s="17"/>
      <c r="H497" s="17"/>
      <c r="I497" s="17"/>
      <c r="J497" s="429"/>
      <c r="K497" s="430"/>
      <c r="L497" s="430"/>
      <c r="M497" s="430"/>
      <c r="N497" s="430"/>
      <c r="O497" s="430"/>
      <c r="P497" s="430"/>
      <c r="Q497" s="430"/>
      <c r="R497" s="21"/>
      <c r="S497" s="409"/>
      <c r="T497" s="409"/>
      <c r="U497" s="409"/>
      <c r="V497" s="409"/>
      <c r="W497" s="409"/>
      <c r="X497" s="409"/>
      <c r="Y497" s="409"/>
      <c r="Z497" s="409"/>
      <c r="AA497" s="409"/>
      <c r="AB497" s="409"/>
      <c r="AC497" s="409"/>
      <c r="AD497" s="409"/>
      <c r="AE497" s="409"/>
      <c r="AF497" s="409"/>
      <c r="AG497" s="409"/>
      <c r="AH497" s="409"/>
      <c r="AI497" s="409"/>
      <c r="AJ497" s="409"/>
      <c r="AK497" s="409"/>
      <c r="AL497" s="409"/>
      <c r="AM497" s="409"/>
      <c r="AN497" s="409"/>
      <c r="AO497" s="409"/>
      <c r="AP497" s="409"/>
    </row>
    <row r="498" spans="2:42" ht="15.75" x14ac:dyDescent="0.25">
      <c r="B498" s="20"/>
      <c r="C498" s="17"/>
      <c r="D498" s="17"/>
      <c r="E498" s="17"/>
      <c r="F498" s="17"/>
      <c r="G498" s="17"/>
      <c r="H498" s="17"/>
      <c r="I498" s="17"/>
      <c r="J498" s="429"/>
      <c r="K498" s="430"/>
      <c r="L498" s="430"/>
      <c r="M498" s="430"/>
      <c r="N498" s="430"/>
      <c r="O498" s="430"/>
      <c r="P498" s="430"/>
      <c r="Q498" s="430"/>
      <c r="R498" s="21"/>
      <c r="S498" s="409"/>
      <c r="T498" s="409"/>
      <c r="U498" s="409"/>
      <c r="V498" s="409"/>
      <c r="W498" s="409"/>
      <c r="X498" s="409"/>
      <c r="Y498" s="409"/>
      <c r="Z498" s="409"/>
      <c r="AA498" s="409"/>
      <c r="AB498" s="409"/>
      <c r="AC498" s="409"/>
      <c r="AD498" s="409"/>
      <c r="AE498" s="409"/>
      <c r="AF498" s="409"/>
      <c r="AG498" s="409"/>
      <c r="AH498" s="409"/>
      <c r="AI498" s="409"/>
      <c r="AJ498" s="409"/>
      <c r="AK498" s="409"/>
      <c r="AL498" s="409"/>
      <c r="AM498" s="409"/>
      <c r="AN498" s="409"/>
      <c r="AO498" s="409"/>
      <c r="AP498" s="409"/>
    </row>
    <row r="499" spans="2:42" ht="15.75" x14ac:dyDescent="0.25">
      <c r="B499" s="20"/>
      <c r="C499" s="17"/>
      <c r="D499" s="17"/>
      <c r="E499" s="17"/>
      <c r="F499" s="17"/>
      <c r="G499" s="17"/>
      <c r="H499" s="17"/>
      <c r="I499" s="17"/>
      <c r="J499" s="429"/>
      <c r="K499" s="430"/>
      <c r="L499" s="430"/>
      <c r="M499" s="430"/>
      <c r="N499" s="430"/>
      <c r="O499" s="430"/>
      <c r="P499" s="430"/>
      <c r="Q499" s="430"/>
      <c r="R499" s="21"/>
      <c r="S499" s="409"/>
      <c r="T499" s="409"/>
      <c r="U499" s="409"/>
      <c r="V499" s="409"/>
      <c r="W499" s="409"/>
      <c r="X499" s="409"/>
      <c r="Y499" s="409"/>
      <c r="Z499" s="409"/>
      <c r="AA499" s="409"/>
      <c r="AB499" s="409"/>
      <c r="AC499" s="409"/>
      <c r="AD499" s="409"/>
      <c r="AE499" s="409"/>
      <c r="AF499" s="409"/>
      <c r="AG499" s="409"/>
      <c r="AH499" s="409"/>
      <c r="AI499" s="409"/>
      <c r="AJ499" s="409"/>
      <c r="AK499" s="409"/>
      <c r="AL499" s="409"/>
      <c r="AM499" s="409"/>
      <c r="AN499" s="409"/>
      <c r="AO499" s="409"/>
      <c r="AP499" s="409"/>
    </row>
    <row r="500" spans="2:42" ht="16.5" thickBot="1" x14ac:dyDescent="0.3">
      <c r="B500" s="60"/>
      <c r="C500" s="63"/>
      <c r="D500" s="63"/>
      <c r="E500" s="63"/>
      <c r="F500" s="63"/>
      <c r="G500" s="63"/>
      <c r="H500" s="63"/>
      <c r="I500" s="63"/>
      <c r="J500" s="437"/>
      <c r="K500" s="438"/>
      <c r="L500" s="438"/>
      <c r="M500" s="438"/>
      <c r="N500" s="438"/>
      <c r="O500" s="438"/>
      <c r="P500" s="438"/>
      <c r="Q500" s="438"/>
      <c r="R500" s="64"/>
      <c r="S500" s="409"/>
      <c r="T500" s="409"/>
      <c r="U500" s="409"/>
      <c r="V500" s="409"/>
      <c r="W500" s="409"/>
      <c r="X500" s="409"/>
      <c r="Y500" s="409"/>
      <c r="Z500" s="409"/>
      <c r="AA500" s="409"/>
      <c r="AB500" s="409"/>
      <c r="AC500" s="409"/>
      <c r="AD500" s="409"/>
      <c r="AE500" s="409"/>
      <c r="AF500" s="409"/>
      <c r="AG500" s="409"/>
      <c r="AH500" s="409"/>
      <c r="AI500" s="409"/>
      <c r="AJ500" s="409"/>
      <c r="AK500" s="409"/>
      <c r="AL500" s="409"/>
      <c r="AM500" s="409"/>
      <c r="AN500" s="409"/>
      <c r="AO500" s="409"/>
      <c r="AP500" s="409"/>
    </row>
    <row r="501" spans="2:42" ht="15.75" x14ac:dyDescent="0.25">
      <c r="S501" s="409"/>
      <c r="T501" s="409"/>
      <c r="U501" s="409"/>
      <c r="V501" s="409"/>
      <c r="W501" s="409"/>
      <c r="X501" s="409"/>
      <c r="Y501" s="409"/>
      <c r="Z501" s="409"/>
      <c r="AA501" s="409"/>
      <c r="AB501" s="409"/>
      <c r="AC501" s="409"/>
      <c r="AD501" s="409"/>
      <c r="AE501" s="409"/>
      <c r="AF501" s="409"/>
      <c r="AG501" s="409"/>
      <c r="AH501" s="409"/>
      <c r="AI501" s="409"/>
      <c r="AJ501" s="409"/>
      <c r="AK501" s="409"/>
      <c r="AL501" s="409"/>
      <c r="AM501" s="409"/>
      <c r="AN501" s="409"/>
      <c r="AO501" s="409"/>
      <c r="AP501" s="409"/>
    </row>
    <row r="502" spans="2:42" ht="16.5" thickBot="1" x14ac:dyDescent="0.3">
      <c r="S502" s="409"/>
      <c r="T502" s="409"/>
      <c r="U502" s="409"/>
      <c r="V502" s="409"/>
      <c r="W502" s="409"/>
      <c r="X502" s="409"/>
      <c r="Y502" s="409"/>
      <c r="Z502" s="409"/>
      <c r="AA502" s="409"/>
      <c r="AB502" s="409"/>
      <c r="AC502" s="409"/>
      <c r="AD502" s="409"/>
      <c r="AE502" s="409"/>
      <c r="AF502" s="409"/>
      <c r="AG502" s="409"/>
      <c r="AH502" s="409"/>
      <c r="AI502" s="409"/>
      <c r="AJ502" s="409"/>
      <c r="AK502" s="409"/>
      <c r="AL502" s="409"/>
      <c r="AM502" s="409"/>
      <c r="AN502" s="409"/>
      <c r="AO502" s="409"/>
      <c r="AP502" s="409"/>
    </row>
    <row r="503" spans="2:42" ht="15.75" x14ac:dyDescent="0.25">
      <c r="B503" s="40" t="str">
        <f>"Version " &amp; Version</f>
        <v>Version FINAL 03/31/2017</v>
      </c>
      <c r="C503" s="361"/>
      <c r="D503" s="362"/>
      <c r="E503" s="362"/>
      <c r="F503" s="362"/>
      <c r="G503" s="362"/>
      <c r="H503" s="362"/>
      <c r="I503" s="362"/>
      <c r="J503" s="362"/>
      <c r="K503" s="362"/>
      <c r="L503" s="362"/>
      <c r="M503" s="362"/>
      <c r="N503" s="362"/>
      <c r="O503" s="362"/>
      <c r="P503" s="362"/>
      <c r="Q503" s="362"/>
      <c r="R503" s="363"/>
      <c r="S503" s="408"/>
      <c r="T503" s="408"/>
      <c r="U503" s="408"/>
      <c r="V503" s="408"/>
      <c r="W503" s="408"/>
      <c r="X503" s="408"/>
      <c r="Y503" s="408"/>
      <c r="Z503" s="408"/>
      <c r="AA503" s="408"/>
      <c r="AB503" s="408"/>
      <c r="AC503" s="408"/>
      <c r="AD503" s="408"/>
      <c r="AE503" s="408"/>
      <c r="AF503" s="408"/>
      <c r="AG503" s="408"/>
      <c r="AH503" s="408"/>
      <c r="AI503" s="408"/>
      <c r="AJ503" s="408"/>
      <c r="AK503" s="365"/>
      <c r="AL503" s="365"/>
    </row>
    <row r="504" spans="2:42" ht="15.75" x14ac:dyDescent="0.25">
      <c r="B504" s="487" t="s">
        <v>132</v>
      </c>
      <c r="C504" s="488"/>
      <c r="D504" s="488"/>
      <c r="E504" s="488"/>
      <c r="F504" s="488"/>
      <c r="G504" s="488"/>
      <c r="H504" s="488"/>
      <c r="I504" s="488"/>
      <c r="J504" s="488"/>
      <c r="K504" s="488"/>
      <c r="L504" s="488"/>
      <c r="M504" s="488"/>
      <c r="N504" s="488"/>
      <c r="O504" s="488"/>
      <c r="P504" s="488"/>
      <c r="Q504" s="488"/>
      <c r="R504" s="489"/>
      <c r="S504" s="409"/>
      <c r="T504" s="409"/>
      <c r="U504" s="409"/>
      <c r="V504" s="409"/>
      <c r="W504" s="409"/>
      <c r="X504" s="409"/>
      <c r="Y504" s="409"/>
      <c r="Z504" s="409"/>
      <c r="AA504" s="409"/>
      <c r="AB504" s="409"/>
      <c r="AC504" s="409"/>
      <c r="AD504" s="409"/>
      <c r="AE504" s="409"/>
      <c r="AF504" s="409"/>
      <c r="AG504" s="409"/>
      <c r="AH504" s="409"/>
      <c r="AI504" s="409"/>
      <c r="AJ504" s="409"/>
      <c r="AK504" s="365"/>
      <c r="AL504" s="365"/>
    </row>
    <row r="505" spans="2:42" ht="15.75" x14ac:dyDescent="0.25">
      <c r="B505" s="487" t="s">
        <v>239</v>
      </c>
      <c r="C505" s="488"/>
      <c r="D505" s="488"/>
      <c r="E505" s="488"/>
      <c r="F505" s="488"/>
      <c r="G505" s="488"/>
      <c r="H505" s="488"/>
      <c r="I505" s="488"/>
      <c r="J505" s="488"/>
      <c r="K505" s="488"/>
      <c r="L505" s="488"/>
      <c r="M505" s="488"/>
      <c r="N505" s="488"/>
      <c r="O505" s="488"/>
      <c r="P505" s="488"/>
      <c r="Q505" s="488"/>
      <c r="R505" s="489"/>
      <c r="S505" s="409"/>
      <c r="T505" s="409"/>
      <c r="U505" s="409"/>
      <c r="V505" s="409"/>
      <c r="W505" s="409"/>
      <c r="X505" s="409"/>
      <c r="Y505" s="409"/>
      <c r="Z505" s="409"/>
      <c r="AA505" s="409"/>
      <c r="AB505" s="409"/>
      <c r="AC505" s="409"/>
      <c r="AD505" s="409"/>
      <c r="AE505" s="409"/>
      <c r="AF505" s="409"/>
      <c r="AG505" s="409"/>
      <c r="AH505" s="409"/>
      <c r="AI505" s="409"/>
      <c r="AJ505" s="409"/>
      <c r="AK505" s="365"/>
      <c r="AL505" s="365"/>
    </row>
    <row r="506" spans="2:42" ht="15.75" x14ac:dyDescent="0.25">
      <c r="B506" s="487" t="s">
        <v>307</v>
      </c>
      <c r="C506" s="488"/>
      <c r="D506" s="488"/>
      <c r="E506" s="488"/>
      <c r="F506" s="488"/>
      <c r="G506" s="488"/>
      <c r="H506" s="488"/>
      <c r="I506" s="488"/>
      <c r="J506" s="488"/>
      <c r="K506" s="488"/>
      <c r="L506" s="488"/>
      <c r="M506" s="488"/>
      <c r="N506" s="488"/>
      <c r="O506" s="488"/>
      <c r="P506" s="488"/>
      <c r="Q506" s="488"/>
      <c r="R506" s="489"/>
      <c r="S506" s="409"/>
      <c r="T506" s="409"/>
      <c r="U506" s="409"/>
      <c r="V506" s="409"/>
      <c r="W506" s="409"/>
      <c r="X506" s="409"/>
      <c r="Y506" s="409"/>
      <c r="Z506" s="409"/>
      <c r="AA506" s="409"/>
      <c r="AB506" s="409"/>
      <c r="AC506" s="409"/>
      <c r="AD506" s="409"/>
      <c r="AE506" s="409"/>
      <c r="AF506" s="409"/>
      <c r="AG506" s="409"/>
      <c r="AH506" s="409"/>
      <c r="AI506" s="409"/>
      <c r="AJ506" s="409"/>
      <c r="AK506" s="365"/>
      <c r="AL506" s="365"/>
    </row>
    <row r="507" spans="2:42" ht="15.75" x14ac:dyDescent="0.25">
      <c r="B507" s="425"/>
      <c r="C507" s="426"/>
      <c r="D507" s="426"/>
      <c r="E507" s="426"/>
      <c r="F507" s="426"/>
      <c r="G507" s="426"/>
      <c r="H507" s="426"/>
      <c r="I507" s="426"/>
      <c r="J507" s="426"/>
      <c r="K507" s="426"/>
      <c r="L507" s="426"/>
      <c r="M507" s="426"/>
      <c r="N507" s="426"/>
      <c r="O507" s="426"/>
      <c r="P507" s="426"/>
      <c r="Q507" s="426"/>
      <c r="R507" s="427"/>
      <c r="S507" s="409"/>
      <c r="T507" s="409"/>
      <c r="U507" s="409"/>
      <c r="V507" s="409"/>
      <c r="W507" s="409"/>
      <c r="X507" s="409"/>
      <c r="Y507" s="409"/>
      <c r="Z507" s="409"/>
      <c r="AA507" s="409"/>
      <c r="AB507" s="409"/>
      <c r="AC507" s="409"/>
      <c r="AD507" s="409"/>
      <c r="AE507" s="409"/>
      <c r="AF507" s="409"/>
      <c r="AG507" s="409"/>
      <c r="AH507" s="409"/>
      <c r="AI507" s="409"/>
      <c r="AJ507" s="409"/>
      <c r="AK507" s="365"/>
      <c r="AL507" s="365"/>
    </row>
    <row r="508" spans="2:42" ht="15.75" x14ac:dyDescent="0.25">
      <c r="B508" s="425"/>
      <c r="C508" s="426"/>
      <c r="D508" s="426"/>
      <c r="E508" s="426"/>
      <c r="F508" s="426"/>
      <c r="G508" s="426"/>
      <c r="H508" s="426"/>
      <c r="I508" s="426"/>
      <c r="J508" s="426"/>
      <c r="K508" s="426"/>
      <c r="L508" s="426"/>
      <c r="M508" s="426"/>
      <c r="N508" s="426"/>
      <c r="O508" s="426"/>
      <c r="P508" s="426"/>
      <c r="Q508" s="426"/>
      <c r="R508" s="427"/>
      <c r="S508" s="409"/>
      <c r="T508" s="409"/>
      <c r="U508" s="409"/>
      <c r="V508" s="409"/>
      <c r="W508" s="409"/>
      <c r="X508" s="409"/>
      <c r="Y508" s="409"/>
      <c r="Z508" s="409"/>
      <c r="AA508" s="409"/>
      <c r="AB508" s="409"/>
      <c r="AC508" s="409"/>
      <c r="AD508" s="409"/>
      <c r="AE508" s="409"/>
      <c r="AF508" s="409"/>
      <c r="AG508" s="409"/>
      <c r="AH508" s="409"/>
      <c r="AI508" s="409"/>
      <c r="AJ508" s="409"/>
      <c r="AK508" s="365"/>
      <c r="AL508" s="365"/>
    </row>
    <row r="509" spans="2:42" ht="15.75" x14ac:dyDescent="0.25">
      <c r="B509" s="425"/>
      <c r="C509" s="206" t="s">
        <v>57</v>
      </c>
      <c r="D509" s="426"/>
      <c r="E509" s="631"/>
      <c r="F509" s="631"/>
      <c r="G509" s="631"/>
      <c r="H509" s="631"/>
      <c r="I509" s="632"/>
      <c r="J509" s="632"/>
      <c r="K509" s="436"/>
      <c r="L509" s="342"/>
      <c r="M509" s="634"/>
      <c r="N509" s="634"/>
      <c r="O509" s="436"/>
      <c r="P509" s="436"/>
      <c r="Q509" s="436"/>
      <c r="R509" s="427"/>
      <c r="S509" s="409"/>
      <c r="T509" s="409"/>
      <c r="U509" s="409"/>
      <c r="V509" s="409"/>
      <c r="W509" s="409"/>
      <c r="X509" s="409"/>
      <c r="Y509" s="409"/>
      <c r="Z509" s="409"/>
      <c r="AA509" s="409"/>
      <c r="AB509" s="409"/>
      <c r="AC509" s="409"/>
      <c r="AD509" s="409"/>
      <c r="AE509" s="409"/>
      <c r="AF509" s="409"/>
      <c r="AG509" s="409"/>
      <c r="AH509" s="409"/>
      <c r="AI509" s="409"/>
      <c r="AJ509" s="409"/>
      <c r="AK509" s="365"/>
      <c r="AL509" s="365"/>
    </row>
    <row r="510" spans="2:42" ht="15.75" x14ac:dyDescent="0.25">
      <c r="B510" s="425"/>
      <c r="C510" s="208"/>
      <c r="D510" s="185"/>
      <c r="E510" s="185"/>
      <c r="F510" s="185"/>
      <c r="G510" s="185"/>
      <c r="H510" s="185"/>
      <c r="I510" s="185"/>
      <c r="J510" s="436"/>
      <c r="K510" s="185"/>
      <c r="L510" s="208"/>
      <c r="M510" s="185"/>
      <c r="N510" s="185"/>
      <c r="O510" s="185"/>
      <c r="P510" s="185"/>
      <c r="Q510" s="185"/>
      <c r="R510" s="427"/>
      <c r="S510" s="409"/>
      <c r="T510" s="409"/>
      <c r="U510" s="409"/>
      <c r="V510" s="409"/>
      <c r="W510" s="409"/>
      <c r="X510" s="409"/>
      <c r="Y510" s="409"/>
      <c r="Z510" s="409"/>
      <c r="AA510" s="409"/>
      <c r="AB510" s="409"/>
      <c r="AC510" s="409"/>
      <c r="AD510" s="409"/>
      <c r="AE510" s="409"/>
      <c r="AF510" s="409"/>
      <c r="AG510" s="409"/>
      <c r="AH510" s="409"/>
      <c r="AI510" s="409"/>
      <c r="AJ510" s="409"/>
      <c r="AK510" s="365"/>
      <c r="AL510" s="365"/>
    </row>
    <row r="511" spans="2:42" ht="15.75" customHeight="1" x14ac:dyDescent="0.25">
      <c r="B511" s="20"/>
      <c r="C511" s="658" t="s">
        <v>321</v>
      </c>
      <c r="D511" s="658"/>
      <c r="E511" s="658"/>
      <c r="F511" s="658"/>
      <c r="G511" s="658"/>
      <c r="H511" s="658"/>
      <c r="I511" s="658"/>
      <c r="J511" s="658"/>
      <c r="K511" s="658"/>
      <c r="L511" s="658"/>
      <c r="M511" s="658"/>
      <c r="N511" s="658"/>
      <c r="O511" s="658"/>
      <c r="P511" s="658"/>
      <c r="Q511" s="658"/>
      <c r="R511" s="21"/>
      <c r="S511" s="408"/>
      <c r="T511" s="408"/>
      <c r="U511" s="408"/>
      <c r="V511" s="408"/>
      <c r="W511" s="408"/>
      <c r="X511" s="408"/>
      <c r="Y511" s="408"/>
      <c r="Z511" s="408"/>
      <c r="AA511" s="408"/>
      <c r="AB511" s="408"/>
      <c r="AC511" s="408"/>
      <c r="AD511" s="408"/>
      <c r="AE511" s="408"/>
      <c r="AF511" s="408"/>
      <c r="AG511" s="408"/>
      <c r="AH511" s="408"/>
      <c r="AI511" s="408"/>
      <c r="AJ511" s="408"/>
      <c r="AK511" s="365"/>
      <c r="AL511" s="365"/>
    </row>
    <row r="512" spans="2:42" ht="15.75" x14ac:dyDescent="0.25">
      <c r="B512" s="20"/>
      <c r="C512" s="658"/>
      <c r="D512" s="658"/>
      <c r="E512" s="658"/>
      <c r="F512" s="658"/>
      <c r="G512" s="658"/>
      <c r="H512" s="658"/>
      <c r="I512" s="658"/>
      <c r="J512" s="658"/>
      <c r="K512" s="658"/>
      <c r="L512" s="658"/>
      <c r="M512" s="658"/>
      <c r="N512" s="658"/>
      <c r="O512" s="658"/>
      <c r="P512" s="658"/>
      <c r="Q512" s="658"/>
      <c r="R512" s="21"/>
      <c r="S512" s="408"/>
      <c r="T512" s="408"/>
      <c r="U512" s="408"/>
      <c r="V512" s="408"/>
      <c r="W512" s="408"/>
      <c r="X512" s="408"/>
      <c r="Y512" s="408"/>
      <c r="Z512" s="408"/>
      <c r="AA512" s="408"/>
      <c r="AB512" s="408"/>
      <c r="AC512" s="408"/>
      <c r="AD512" s="408"/>
      <c r="AE512" s="408"/>
      <c r="AF512" s="408"/>
      <c r="AG512" s="408"/>
      <c r="AH512" s="408"/>
      <c r="AI512" s="408"/>
      <c r="AJ512" s="408"/>
      <c r="AK512" s="365"/>
      <c r="AL512" s="365"/>
    </row>
    <row r="513" spans="2:38" ht="15.75" x14ac:dyDescent="0.25">
      <c r="B513" s="20"/>
      <c r="C513" s="658"/>
      <c r="D513" s="658"/>
      <c r="E513" s="658"/>
      <c r="F513" s="658"/>
      <c r="G513" s="658"/>
      <c r="H513" s="658"/>
      <c r="I513" s="658"/>
      <c r="J513" s="658"/>
      <c r="K513" s="658"/>
      <c r="L513" s="658"/>
      <c r="M513" s="658"/>
      <c r="N513" s="658"/>
      <c r="O513" s="658"/>
      <c r="P513" s="658"/>
      <c r="Q513" s="658"/>
      <c r="R513" s="21"/>
      <c r="S513" s="408"/>
      <c r="T513" s="408"/>
      <c r="U513" s="408"/>
      <c r="V513" s="408"/>
      <c r="W513" s="408"/>
      <c r="X513" s="408"/>
      <c r="Y513" s="408"/>
      <c r="Z513" s="408"/>
      <c r="AA513" s="408"/>
      <c r="AB513" s="408"/>
      <c r="AC513" s="408"/>
      <c r="AD513" s="408"/>
      <c r="AE513" s="408"/>
      <c r="AF513" s="408"/>
      <c r="AG513" s="408"/>
      <c r="AH513" s="408"/>
      <c r="AI513" s="408"/>
      <c r="AJ513" s="408"/>
      <c r="AK513" s="365"/>
      <c r="AL513" s="365"/>
    </row>
    <row r="514" spans="2:38" ht="15.75" x14ac:dyDescent="0.25">
      <c r="B514" s="20"/>
      <c r="C514" s="658"/>
      <c r="D514" s="658"/>
      <c r="E514" s="658"/>
      <c r="F514" s="658"/>
      <c r="G514" s="658"/>
      <c r="H514" s="658"/>
      <c r="I514" s="658"/>
      <c r="J514" s="658"/>
      <c r="K514" s="658"/>
      <c r="L514" s="658"/>
      <c r="M514" s="658"/>
      <c r="N514" s="658"/>
      <c r="O514" s="658"/>
      <c r="P514" s="658"/>
      <c r="Q514" s="658"/>
      <c r="R514" s="21"/>
      <c r="S514" s="408"/>
      <c r="T514" s="408"/>
      <c r="U514" s="408"/>
      <c r="V514" s="408"/>
      <c r="W514" s="408"/>
      <c r="X514" s="408"/>
      <c r="Y514" s="408"/>
      <c r="Z514" s="408"/>
      <c r="AA514" s="408"/>
      <c r="AB514" s="408"/>
      <c r="AC514" s="408"/>
      <c r="AD514" s="408"/>
      <c r="AE514" s="408"/>
      <c r="AF514" s="408"/>
      <c r="AG514" s="408"/>
      <c r="AH514" s="408"/>
      <c r="AI514" s="408"/>
      <c r="AJ514" s="408"/>
      <c r="AK514" s="365"/>
      <c r="AL514" s="365"/>
    </row>
    <row r="515" spans="2:38" ht="15.75" x14ac:dyDescent="0.25">
      <c r="B515" s="20"/>
      <c r="C515" s="658"/>
      <c r="D515" s="658"/>
      <c r="E515" s="658"/>
      <c r="F515" s="658"/>
      <c r="G515" s="658"/>
      <c r="H515" s="658"/>
      <c r="I515" s="658"/>
      <c r="J515" s="658"/>
      <c r="K515" s="658"/>
      <c r="L515" s="658"/>
      <c r="M515" s="658"/>
      <c r="N515" s="658"/>
      <c r="O515" s="658"/>
      <c r="P515" s="658"/>
      <c r="Q515" s="658"/>
      <c r="R515" s="21"/>
      <c r="S515" s="408"/>
      <c r="T515" s="408"/>
      <c r="U515" s="408"/>
      <c r="V515" s="408"/>
      <c r="W515" s="408"/>
      <c r="X515" s="408"/>
      <c r="Y515" s="408"/>
      <c r="Z515" s="408"/>
      <c r="AA515" s="408"/>
      <c r="AB515" s="408"/>
      <c r="AC515" s="408"/>
      <c r="AD515" s="408"/>
      <c r="AE515" s="408"/>
      <c r="AF515" s="408"/>
      <c r="AG515" s="408"/>
      <c r="AH515" s="408"/>
      <c r="AI515" s="408"/>
      <c r="AJ515" s="408"/>
      <c r="AK515" s="365"/>
      <c r="AL515" s="365"/>
    </row>
    <row r="516" spans="2:38" ht="15.75" x14ac:dyDescent="0.25">
      <c r="B516" s="20"/>
      <c r="C516" s="658"/>
      <c r="D516" s="658"/>
      <c r="E516" s="658"/>
      <c r="F516" s="658"/>
      <c r="G516" s="658"/>
      <c r="H516" s="658"/>
      <c r="I516" s="658"/>
      <c r="J516" s="658"/>
      <c r="K516" s="658"/>
      <c r="L516" s="658"/>
      <c r="M516" s="658"/>
      <c r="N516" s="658"/>
      <c r="O516" s="658"/>
      <c r="P516" s="658"/>
      <c r="Q516" s="658"/>
      <c r="R516" s="21"/>
      <c r="S516" s="408"/>
      <c r="T516" s="408"/>
      <c r="U516" s="408"/>
      <c r="V516" s="408"/>
      <c r="W516" s="408"/>
      <c r="X516" s="408"/>
      <c r="Y516" s="408"/>
      <c r="Z516" s="408"/>
      <c r="AA516" s="408"/>
      <c r="AB516" s="408"/>
      <c r="AC516" s="408"/>
      <c r="AD516" s="408"/>
      <c r="AE516" s="408"/>
      <c r="AF516" s="408"/>
      <c r="AG516" s="408"/>
      <c r="AH516" s="408"/>
      <c r="AI516" s="408"/>
      <c r="AJ516" s="408"/>
      <c r="AK516" s="365"/>
      <c r="AL516" s="365"/>
    </row>
    <row r="517" spans="2:38" ht="15.75" x14ac:dyDescent="0.25">
      <c r="B517" s="20"/>
      <c r="C517" s="433"/>
      <c r="D517" s="433"/>
      <c r="E517" s="433"/>
      <c r="F517" s="433"/>
      <c r="G517" s="433"/>
      <c r="H517" s="433"/>
      <c r="I517" s="433"/>
      <c r="J517" s="433"/>
      <c r="K517" s="433"/>
      <c r="L517" s="433"/>
      <c r="M517" s="433"/>
      <c r="N517" s="433"/>
      <c r="O517" s="433"/>
      <c r="P517" s="17"/>
      <c r="Q517" s="17"/>
      <c r="R517" s="21"/>
      <c r="S517" s="408"/>
      <c r="T517" s="408"/>
      <c r="U517" s="408"/>
      <c r="V517" s="408"/>
      <c r="W517" s="408"/>
      <c r="X517" s="408"/>
      <c r="Y517" s="408"/>
      <c r="Z517" s="408"/>
      <c r="AA517" s="408"/>
      <c r="AB517" s="408"/>
      <c r="AC517" s="408"/>
      <c r="AD517" s="408"/>
      <c r="AE517" s="408"/>
      <c r="AF517" s="408"/>
      <c r="AG517" s="408"/>
      <c r="AH517" s="408"/>
      <c r="AI517" s="408"/>
      <c r="AJ517" s="408"/>
      <c r="AK517" s="365"/>
      <c r="AL517" s="365"/>
    </row>
    <row r="518" spans="2:38" ht="15.75" x14ac:dyDescent="0.25">
      <c r="B518" s="348"/>
      <c r="C518" s="447" t="s">
        <v>301</v>
      </c>
      <c r="D518" s="448"/>
      <c r="E518" s="448"/>
      <c r="F518" s="448"/>
      <c r="G518" s="448"/>
      <c r="H518" s="659">
        <f>MAX(January_AllHours,February_AllHours,March_AllHours,April_AllHours,May_AllHours,June_AllHours,July_AllHours,August_AllHours,September_AllHours,October_AllHours,November_AllHours,December_AllHours)</f>
        <v>0</v>
      </c>
      <c r="I518" s="659"/>
      <c r="J518" s="449" t="s">
        <v>40</v>
      </c>
      <c r="K518" s="450" t="s">
        <v>302</v>
      </c>
      <c r="L518" s="449"/>
      <c r="M518" s="449"/>
      <c r="N518" s="448"/>
      <c r="O518" s="635">
        <f>MAX(January_WinterPeak,February_WinterPeak,December_WinterPeak)</f>
        <v>0</v>
      </c>
      <c r="P518" s="635"/>
      <c r="Q518" s="451" t="s">
        <v>40</v>
      </c>
      <c r="R518" s="349"/>
      <c r="S518" s="410"/>
      <c r="T518" s="410"/>
      <c r="U518" s="410"/>
      <c r="V518" s="410"/>
      <c r="W518" s="410"/>
      <c r="X518" s="410"/>
      <c r="Y518" s="410"/>
      <c r="Z518" s="410"/>
      <c r="AA518" s="410"/>
      <c r="AB518" s="410"/>
      <c r="AC518" s="410"/>
      <c r="AD518" s="410"/>
      <c r="AE518" s="410"/>
      <c r="AF518" s="410"/>
      <c r="AG518" s="410"/>
      <c r="AH518" s="410"/>
      <c r="AI518" s="410"/>
      <c r="AJ518" s="410"/>
      <c r="AK518" s="365"/>
      <c r="AL518" s="365"/>
    </row>
    <row r="519" spans="2:38" ht="15.75" x14ac:dyDescent="0.25">
      <c r="B519" s="20"/>
      <c r="C519" s="452"/>
      <c r="D519" s="17"/>
      <c r="E519" s="17"/>
      <c r="F519" s="17"/>
      <c r="G519" s="17"/>
      <c r="H519" s="17"/>
      <c r="I519" s="17"/>
      <c r="J519" s="422"/>
      <c r="K519" s="422"/>
      <c r="L519" s="422"/>
      <c r="M519" s="422"/>
      <c r="N519" s="422"/>
      <c r="O519" s="422"/>
      <c r="P519" s="420"/>
      <c r="Q519" s="453"/>
      <c r="R519" s="21"/>
      <c r="S519" s="408"/>
      <c r="T519" s="408"/>
      <c r="U519" s="408"/>
      <c r="V519" s="408"/>
      <c r="W519" s="408"/>
      <c r="X519" s="408"/>
      <c r="Y519" s="408"/>
      <c r="Z519" s="408"/>
      <c r="AA519" s="408"/>
      <c r="AB519" s="408"/>
      <c r="AC519" s="408"/>
      <c r="AD519" s="408"/>
      <c r="AE519" s="408"/>
      <c r="AF519" s="408"/>
      <c r="AG519" s="408"/>
      <c r="AH519" s="408"/>
      <c r="AI519" s="408"/>
      <c r="AJ519" s="408"/>
      <c r="AK519" s="365"/>
      <c r="AL519" s="365"/>
    </row>
    <row r="520" spans="2:38" ht="15.75" x14ac:dyDescent="0.25">
      <c r="B520" s="20"/>
      <c r="C520" s="452"/>
      <c r="D520" s="17"/>
      <c r="E520" s="17"/>
      <c r="F520" s="17"/>
      <c r="G520" s="405" t="s">
        <v>318</v>
      </c>
      <c r="H520" s="636">
        <f>H518*0.6</f>
        <v>0</v>
      </c>
      <c r="I520" s="636"/>
      <c r="J520" s="421" t="s">
        <v>40</v>
      </c>
      <c r="K520" s="422" t="str">
        <f>IF(O518=0,"",IF(O518&gt;=H520,"Guarenteed Winter Peak Delivery met","Guarenteed Winter Peak Delivery un-met. Please fix!"))</f>
        <v/>
      </c>
      <c r="L520" s="422"/>
      <c r="M520" s="422"/>
      <c r="N520" s="422"/>
      <c r="O520" s="422"/>
      <c r="P520" s="420"/>
      <c r="Q520" s="453"/>
      <c r="R520" s="21"/>
      <c r="S520" s="408"/>
      <c r="T520" s="408"/>
      <c r="U520" s="408"/>
      <c r="V520" s="408"/>
      <c r="W520" s="408"/>
      <c r="X520" s="408"/>
      <c r="Y520" s="408"/>
      <c r="Z520" s="408"/>
      <c r="AA520" s="408"/>
      <c r="AB520" s="408"/>
      <c r="AC520" s="408"/>
      <c r="AD520" s="408"/>
      <c r="AE520" s="408"/>
      <c r="AF520" s="408"/>
      <c r="AG520" s="408"/>
      <c r="AH520" s="408"/>
      <c r="AI520" s="408"/>
      <c r="AJ520" s="408"/>
      <c r="AK520" s="365"/>
      <c r="AL520" s="365"/>
    </row>
    <row r="521" spans="2:38" ht="15.75" x14ac:dyDescent="0.25">
      <c r="B521" s="20"/>
      <c r="C521" s="452"/>
      <c r="D521" s="17"/>
      <c r="E521" s="17"/>
      <c r="F521" s="17"/>
      <c r="G521" s="17"/>
      <c r="H521" s="17"/>
      <c r="I521" s="17"/>
      <c r="J521" s="422"/>
      <c r="K521" s="422"/>
      <c r="L521" s="422"/>
      <c r="M521" s="422"/>
      <c r="N521" s="422"/>
      <c r="O521" s="422"/>
      <c r="P521" s="420"/>
      <c r="Q521" s="453"/>
      <c r="R521" s="21"/>
      <c r="S521" s="408"/>
      <c r="T521" s="408"/>
      <c r="U521" s="408"/>
      <c r="V521" s="408"/>
      <c r="W521" s="408"/>
      <c r="X521" s="408"/>
      <c r="Y521" s="408"/>
      <c r="Z521" s="408"/>
      <c r="AA521" s="408"/>
      <c r="AB521" s="408"/>
      <c r="AC521" s="408"/>
      <c r="AD521" s="408"/>
      <c r="AE521" s="408"/>
      <c r="AF521" s="408"/>
      <c r="AG521" s="408"/>
      <c r="AH521" s="408"/>
      <c r="AI521" s="408"/>
      <c r="AJ521" s="408"/>
      <c r="AK521" s="365"/>
      <c r="AL521" s="365"/>
    </row>
    <row r="522" spans="2:38" ht="15.75" x14ac:dyDescent="0.25">
      <c r="B522" s="20"/>
      <c r="C522" s="637" t="s">
        <v>328</v>
      </c>
      <c r="D522" s="601"/>
      <c r="E522" s="601"/>
      <c r="F522" s="601"/>
      <c r="G522" s="601"/>
      <c r="H522" s="601"/>
      <c r="I522" s="601"/>
      <c r="J522" s="601"/>
      <c r="K522" s="601"/>
      <c r="L522" s="601"/>
      <c r="M522" s="601"/>
      <c r="N522" s="601"/>
      <c r="O522" s="601"/>
      <c r="P522" s="601"/>
      <c r="Q522" s="638"/>
      <c r="R522" s="21"/>
      <c r="S522" s="408"/>
      <c r="T522" s="408"/>
      <c r="U522" s="408"/>
      <c r="V522" s="408"/>
      <c r="W522" s="408"/>
      <c r="X522" s="408"/>
      <c r="Y522" s="408"/>
      <c r="Z522" s="408"/>
      <c r="AA522" s="408"/>
      <c r="AB522" s="408"/>
      <c r="AC522" s="408"/>
      <c r="AD522" s="408"/>
      <c r="AE522" s="408"/>
      <c r="AF522" s="408"/>
      <c r="AG522" s="408"/>
      <c r="AH522" s="408"/>
      <c r="AI522" s="408"/>
      <c r="AJ522" s="408"/>
      <c r="AK522" s="365"/>
      <c r="AL522" s="365"/>
    </row>
    <row r="523" spans="2:38" ht="15.75" x14ac:dyDescent="0.25">
      <c r="B523" s="20"/>
      <c r="C523" s="637"/>
      <c r="D523" s="601"/>
      <c r="E523" s="601"/>
      <c r="F523" s="601"/>
      <c r="G523" s="601"/>
      <c r="H523" s="601"/>
      <c r="I523" s="601"/>
      <c r="J523" s="601"/>
      <c r="K523" s="601"/>
      <c r="L523" s="601"/>
      <c r="M523" s="601"/>
      <c r="N523" s="601"/>
      <c r="O523" s="601"/>
      <c r="P523" s="601"/>
      <c r="Q523" s="638"/>
      <c r="R523" s="21"/>
      <c r="S523" s="408"/>
      <c r="T523" s="408"/>
      <c r="U523" s="408"/>
      <c r="V523" s="408"/>
      <c r="W523" s="408"/>
      <c r="X523" s="408"/>
      <c r="Y523" s="408"/>
      <c r="Z523" s="408"/>
      <c r="AA523" s="408"/>
      <c r="AB523" s="408"/>
      <c r="AC523" s="408"/>
      <c r="AD523" s="408"/>
      <c r="AE523" s="408"/>
      <c r="AF523" s="408"/>
      <c r="AG523" s="408"/>
      <c r="AH523" s="408"/>
      <c r="AI523" s="408"/>
      <c r="AJ523" s="408"/>
      <c r="AK523" s="365"/>
      <c r="AL523" s="365"/>
    </row>
    <row r="524" spans="2:38" ht="15.75" customHeight="1" x14ac:dyDescent="0.25">
      <c r="B524" s="20"/>
      <c r="C524" s="639"/>
      <c r="D524" s="640"/>
      <c r="E524" s="640"/>
      <c r="F524" s="640"/>
      <c r="G524" s="640"/>
      <c r="H524" s="640"/>
      <c r="I524" s="640"/>
      <c r="J524" s="640"/>
      <c r="K524" s="640"/>
      <c r="L524" s="640"/>
      <c r="M524" s="640"/>
      <c r="N524" s="640"/>
      <c r="O524" s="640"/>
      <c r="P524" s="640"/>
      <c r="Q524" s="641"/>
      <c r="R524" s="21"/>
      <c r="S524" s="408"/>
      <c r="T524" s="408"/>
      <c r="U524" s="408"/>
      <c r="V524" s="408"/>
      <c r="W524" s="408"/>
      <c r="X524" s="408"/>
      <c r="Y524" s="408"/>
      <c r="Z524" s="408"/>
      <c r="AA524" s="408"/>
      <c r="AB524" s="408"/>
      <c r="AC524" s="408"/>
      <c r="AD524" s="408"/>
      <c r="AE524" s="408"/>
      <c r="AF524" s="408"/>
      <c r="AG524" s="408"/>
      <c r="AH524" s="408"/>
      <c r="AI524" s="408"/>
      <c r="AJ524" s="408"/>
      <c r="AK524" s="365"/>
      <c r="AL524" s="365"/>
    </row>
    <row r="525" spans="2:38" ht="15.75" customHeight="1" x14ac:dyDescent="0.25">
      <c r="B525" s="20"/>
      <c r="C525" s="446"/>
      <c r="D525" s="446"/>
      <c r="E525" s="446"/>
      <c r="F525" s="446"/>
      <c r="G525" s="446"/>
      <c r="H525" s="446"/>
      <c r="I525" s="446"/>
      <c r="J525" s="446"/>
      <c r="K525" s="446"/>
      <c r="L525" s="446"/>
      <c r="M525" s="446"/>
      <c r="N525" s="446"/>
      <c r="O525" s="446"/>
      <c r="P525" s="446"/>
      <c r="Q525" s="446"/>
      <c r="R525" s="21"/>
      <c r="S525" s="408"/>
      <c r="T525" s="408"/>
      <c r="U525" s="408"/>
      <c r="V525" s="408"/>
      <c r="W525" s="408"/>
      <c r="X525" s="408"/>
      <c r="Y525" s="408"/>
      <c r="Z525" s="408"/>
      <c r="AA525" s="408"/>
      <c r="AB525" s="408"/>
      <c r="AC525" s="408"/>
      <c r="AD525" s="408"/>
      <c r="AE525" s="408"/>
      <c r="AF525" s="408"/>
      <c r="AG525" s="408"/>
      <c r="AH525" s="408"/>
      <c r="AI525" s="408"/>
      <c r="AJ525" s="408"/>
      <c r="AK525" s="365"/>
      <c r="AL525" s="365"/>
    </row>
    <row r="526" spans="2:38" ht="15.75" customHeight="1" x14ac:dyDescent="0.25">
      <c r="B526" s="20"/>
      <c r="C526" s="345"/>
      <c r="D526" s="17"/>
      <c r="E526" s="17"/>
      <c r="F526" s="17"/>
      <c r="G526" s="17"/>
      <c r="H526" s="17"/>
      <c r="I526" s="17"/>
      <c r="J526" s="420"/>
      <c r="K526" s="420"/>
      <c r="L526" s="420"/>
      <c r="M526" s="420"/>
      <c r="N526" s="420"/>
      <c r="O526" s="420"/>
      <c r="P526" s="420"/>
      <c r="Q526" s="17"/>
      <c r="R526" s="21"/>
      <c r="S526" s="408"/>
      <c r="T526" s="408"/>
      <c r="U526" s="408"/>
      <c r="V526" s="408"/>
      <c r="W526" s="408"/>
      <c r="X526" s="408"/>
      <c r="Y526" s="408"/>
      <c r="Z526" s="408"/>
      <c r="AA526" s="408"/>
      <c r="AB526" s="408"/>
      <c r="AC526" s="408"/>
      <c r="AD526" s="408"/>
      <c r="AE526" s="408"/>
      <c r="AF526" s="408"/>
      <c r="AG526" s="408"/>
      <c r="AH526" s="408"/>
      <c r="AI526" s="408"/>
      <c r="AJ526" s="408"/>
      <c r="AK526" s="365"/>
      <c r="AL526" s="365"/>
    </row>
    <row r="527" spans="2:38" ht="15.75" x14ac:dyDescent="0.25">
      <c r="B527" s="20"/>
      <c r="C527" s="445"/>
      <c r="D527" s="445"/>
      <c r="E527" s="445"/>
      <c r="F527" s="445"/>
      <c r="G527" s="445"/>
      <c r="H527" s="445"/>
      <c r="I527" s="445"/>
      <c r="J527" s="420"/>
      <c r="K527" s="420"/>
      <c r="L527" s="420"/>
      <c r="M527" s="420"/>
      <c r="N527" s="420"/>
      <c r="O527" s="420"/>
      <c r="P527" s="420"/>
      <c r="Q527" s="17"/>
      <c r="R527" s="21"/>
      <c r="S527" s="408"/>
      <c r="T527" s="408"/>
      <c r="U527" s="408"/>
      <c r="V527" s="408"/>
      <c r="W527" s="408"/>
      <c r="X527" s="408"/>
      <c r="Y527" s="408"/>
      <c r="Z527" s="408"/>
      <c r="AA527" s="408"/>
      <c r="AB527" s="408"/>
      <c r="AC527" s="408"/>
      <c r="AD527" s="408"/>
      <c r="AE527" s="408"/>
      <c r="AF527" s="408"/>
      <c r="AG527" s="408"/>
      <c r="AH527" s="408"/>
      <c r="AI527" s="408"/>
      <c r="AJ527" s="408"/>
      <c r="AK527" s="365"/>
      <c r="AL527" s="365"/>
    </row>
    <row r="528" spans="2:38" ht="15.75" customHeight="1" x14ac:dyDescent="0.25">
      <c r="B528" s="440"/>
      <c r="C528" s="441"/>
      <c r="D528" s="423"/>
      <c r="E528" s="423"/>
      <c r="F528" s="423"/>
      <c r="G528" s="423"/>
      <c r="H528" s="423"/>
      <c r="I528" s="423"/>
      <c r="J528" s="423"/>
      <c r="K528" s="423"/>
      <c r="L528" s="423"/>
      <c r="M528" s="423"/>
      <c r="N528" s="423"/>
      <c r="O528" s="424"/>
      <c r="P528" s="420"/>
      <c r="Q528" s="17"/>
      <c r="R528" s="21"/>
      <c r="S528" s="408"/>
      <c r="T528" s="408"/>
      <c r="U528" s="408"/>
      <c r="V528" s="408"/>
      <c r="W528" s="408"/>
      <c r="X528" s="408"/>
      <c r="Y528" s="408"/>
      <c r="Z528" s="408"/>
      <c r="AA528" s="408"/>
      <c r="AB528" s="408"/>
      <c r="AC528" s="408"/>
      <c r="AD528" s="408"/>
      <c r="AE528" s="408"/>
      <c r="AF528" s="408"/>
      <c r="AG528" s="408"/>
      <c r="AH528" s="408"/>
      <c r="AI528" s="408"/>
      <c r="AJ528" s="408"/>
      <c r="AK528" s="365"/>
      <c r="AL528" s="365"/>
    </row>
    <row r="529" spans="2:38" ht="15.75" x14ac:dyDescent="0.25">
      <c r="B529" s="20"/>
      <c r="C529" s="345"/>
      <c r="D529" s="17"/>
      <c r="E529" s="17"/>
      <c r="F529" s="17"/>
      <c r="G529" s="17"/>
      <c r="H529" s="17"/>
      <c r="I529" s="17"/>
      <c r="J529" s="420"/>
      <c r="K529" s="420"/>
      <c r="L529" s="420"/>
      <c r="M529" s="420"/>
      <c r="N529" s="420"/>
      <c r="O529" s="420"/>
      <c r="P529" s="420"/>
      <c r="Q529" s="17"/>
      <c r="R529" s="21"/>
      <c r="S529" s="408"/>
      <c r="T529" s="408"/>
      <c r="U529" s="408"/>
      <c r="V529" s="408"/>
      <c r="W529" s="408"/>
      <c r="X529" s="408"/>
      <c r="Y529" s="408"/>
      <c r="Z529" s="408"/>
      <c r="AA529" s="408"/>
      <c r="AB529" s="408"/>
      <c r="AC529" s="408"/>
      <c r="AD529" s="408"/>
      <c r="AE529" s="408"/>
      <c r="AF529" s="408"/>
      <c r="AG529" s="408"/>
      <c r="AH529" s="408"/>
      <c r="AI529" s="408"/>
      <c r="AJ529" s="408"/>
      <c r="AK529" s="365"/>
      <c r="AL529" s="365"/>
    </row>
    <row r="530" spans="2:38" ht="15.75" customHeight="1" x14ac:dyDescent="0.25">
      <c r="B530" s="20"/>
      <c r="C530" s="431"/>
      <c r="D530" s="431"/>
      <c r="E530" s="431"/>
      <c r="F530" s="431"/>
      <c r="G530" s="431"/>
      <c r="H530" s="431"/>
      <c r="I530" s="431"/>
      <c r="J530" s="431"/>
      <c r="K530" s="431"/>
      <c r="L530" s="431"/>
      <c r="M530" s="431"/>
      <c r="N530" s="431"/>
      <c r="O530" s="431"/>
      <c r="P530" s="431"/>
      <c r="Q530" s="431"/>
      <c r="R530" s="21"/>
      <c r="S530" s="408"/>
      <c r="T530" s="408"/>
      <c r="U530" s="408"/>
      <c r="V530" s="408"/>
      <c r="W530" s="408"/>
      <c r="X530" s="408"/>
      <c r="Y530" s="408"/>
      <c r="Z530" s="408"/>
      <c r="AA530" s="408"/>
      <c r="AB530" s="408"/>
      <c r="AC530" s="408"/>
      <c r="AD530" s="408"/>
      <c r="AE530" s="408"/>
      <c r="AF530" s="408"/>
      <c r="AG530" s="408"/>
      <c r="AH530" s="408"/>
      <c r="AI530" s="408"/>
      <c r="AJ530" s="408"/>
      <c r="AK530" s="365"/>
      <c r="AL530" s="365"/>
    </row>
    <row r="531" spans="2:38" ht="15.75" x14ac:dyDescent="0.25">
      <c r="B531" s="20"/>
      <c r="C531" s="431"/>
      <c r="D531" s="431"/>
      <c r="E531" s="431"/>
      <c r="F531" s="431"/>
      <c r="G531" s="431"/>
      <c r="H531" s="431"/>
      <c r="I531" s="431"/>
      <c r="J531" s="431"/>
      <c r="K531" s="431"/>
      <c r="L531" s="431"/>
      <c r="M531" s="431"/>
      <c r="N531" s="431"/>
      <c r="O531" s="431"/>
      <c r="P531" s="431"/>
      <c r="Q531" s="431"/>
      <c r="R531" s="21"/>
      <c r="S531" s="408"/>
      <c r="T531" s="408"/>
      <c r="U531" s="408"/>
      <c r="V531" s="408"/>
      <c r="W531" s="408"/>
      <c r="X531" s="408"/>
      <c r="Y531" s="408"/>
      <c r="Z531" s="408"/>
      <c r="AA531" s="408"/>
      <c r="AB531" s="408"/>
      <c r="AC531" s="408"/>
      <c r="AD531" s="408"/>
      <c r="AE531" s="408"/>
      <c r="AF531" s="408"/>
      <c r="AG531" s="408"/>
      <c r="AH531" s="408"/>
      <c r="AI531" s="408"/>
      <c r="AJ531" s="408"/>
      <c r="AK531" s="365"/>
      <c r="AL531" s="365"/>
    </row>
    <row r="532" spans="2:38" ht="16.5" thickBot="1" x14ac:dyDescent="0.3">
      <c r="B532" s="60"/>
      <c r="C532" s="220"/>
      <c r="D532" s="63"/>
      <c r="E532" s="63"/>
      <c r="F532" s="63"/>
      <c r="G532" s="63"/>
      <c r="H532" s="63"/>
      <c r="I532" s="63"/>
      <c r="J532" s="63"/>
      <c r="K532" s="63"/>
      <c r="L532" s="63"/>
      <c r="M532" s="63"/>
      <c r="N532" s="63"/>
      <c r="O532" s="63"/>
      <c r="P532" s="63"/>
      <c r="Q532" s="63"/>
      <c r="R532" s="64"/>
      <c r="S532" s="408"/>
      <c r="T532" s="408"/>
      <c r="U532" s="408"/>
      <c r="V532" s="408"/>
      <c r="W532" s="408"/>
      <c r="X532" s="408"/>
      <c r="Y532" s="408"/>
      <c r="Z532" s="408"/>
      <c r="AA532" s="408"/>
      <c r="AB532" s="408"/>
      <c r="AC532" s="408"/>
      <c r="AD532" s="408"/>
      <c r="AE532" s="408"/>
      <c r="AF532" s="408"/>
      <c r="AG532" s="408"/>
      <c r="AH532" s="408"/>
      <c r="AI532" s="408"/>
      <c r="AJ532" s="408"/>
      <c r="AK532" s="365"/>
      <c r="AL532" s="365"/>
    </row>
    <row r="533" spans="2:38" ht="15.75" thickBot="1" x14ac:dyDescent="0.3">
      <c r="S533" s="365"/>
      <c r="T533" s="365"/>
      <c r="U533" s="365"/>
      <c r="V533" s="365"/>
      <c r="W533" s="365"/>
      <c r="X533" s="365"/>
      <c r="Y533" s="365"/>
      <c r="Z533" s="365"/>
      <c r="AA533" s="365"/>
      <c r="AB533" s="365"/>
      <c r="AC533" s="365"/>
      <c r="AD533" s="365"/>
      <c r="AE533" s="365"/>
      <c r="AF533" s="365"/>
      <c r="AG533" s="365"/>
      <c r="AH533" s="365"/>
      <c r="AI533" s="365"/>
      <c r="AJ533" s="365"/>
      <c r="AK533" s="365"/>
      <c r="AL533" s="365"/>
    </row>
    <row r="534" spans="2:38" x14ac:dyDescent="0.25">
      <c r="B534" s="40" t="str">
        <f>"Version " &amp; Version</f>
        <v>Version FINAL 03/31/2017</v>
      </c>
      <c r="C534" s="204"/>
      <c r="D534" s="204"/>
      <c r="E534" s="204"/>
      <c r="F534" s="204"/>
      <c r="G534" s="204"/>
      <c r="H534" s="204"/>
      <c r="I534" s="204"/>
      <c r="J534" s="3"/>
      <c r="K534" s="3"/>
      <c r="L534" s="3"/>
      <c r="M534" s="3"/>
      <c r="N534" s="3"/>
      <c r="O534" s="3"/>
      <c r="P534" s="3"/>
      <c r="Q534" s="3"/>
      <c r="R534" s="34"/>
      <c r="S534" s="411"/>
      <c r="T534" s="411"/>
      <c r="U534" s="411"/>
      <c r="V534" s="411"/>
      <c r="W534" s="411"/>
      <c r="X534" s="411"/>
      <c r="Y534" s="411"/>
      <c r="Z534" s="411"/>
      <c r="AA534" s="411"/>
      <c r="AB534" s="411"/>
      <c r="AC534" s="411"/>
      <c r="AD534" s="411"/>
      <c r="AE534" s="411"/>
      <c r="AF534" s="411"/>
      <c r="AG534" s="411"/>
      <c r="AH534" s="411"/>
      <c r="AI534" s="411"/>
      <c r="AJ534" s="411"/>
      <c r="AK534" s="365"/>
      <c r="AL534" s="365"/>
    </row>
    <row r="535" spans="2:38" ht="15.75" x14ac:dyDescent="0.25">
      <c r="B535" s="487" t="s">
        <v>297</v>
      </c>
      <c r="C535" s="488"/>
      <c r="D535" s="488"/>
      <c r="E535" s="488"/>
      <c r="F535" s="488"/>
      <c r="G535" s="488"/>
      <c r="H535" s="488"/>
      <c r="I535" s="488"/>
      <c r="J535" s="488"/>
      <c r="K535" s="488"/>
      <c r="L535" s="488"/>
      <c r="M535" s="488"/>
      <c r="N535" s="488"/>
      <c r="O535" s="488"/>
      <c r="P535" s="488"/>
      <c r="Q535" s="488"/>
      <c r="R535" s="489"/>
      <c r="S535" s="409"/>
      <c r="T535" s="409"/>
      <c r="U535" s="409"/>
      <c r="V535" s="409"/>
      <c r="W535" s="409"/>
      <c r="X535" s="409"/>
      <c r="Y535" s="409"/>
      <c r="Z535" s="409"/>
      <c r="AA535" s="409"/>
      <c r="AB535" s="409"/>
      <c r="AC535" s="409"/>
      <c r="AD535" s="409"/>
      <c r="AE535" s="409"/>
      <c r="AF535" s="409"/>
      <c r="AG535" s="409"/>
      <c r="AH535" s="409"/>
      <c r="AI535" s="409"/>
      <c r="AJ535" s="409"/>
      <c r="AK535" s="365"/>
      <c r="AL535" s="365"/>
    </row>
    <row r="536" spans="2:38" ht="15.75" x14ac:dyDescent="0.25">
      <c r="B536" s="487" t="s">
        <v>131</v>
      </c>
      <c r="C536" s="488"/>
      <c r="D536" s="488"/>
      <c r="E536" s="488"/>
      <c r="F536" s="488"/>
      <c r="G536" s="488"/>
      <c r="H536" s="488"/>
      <c r="I536" s="488"/>
      <c r="J536" s="488"/>
      <c r="K536" s="488"/>
      <c r="L536" s="488"/>
      <c r="M536" s="488"/>
      <c r="N536" s="488"/>
      <c r="O536" s="488"/>
      <c r="P536" s="488"/>
      <c r="Q536" s="488"/>
      <c r="R536" s="489"/>
      <c r="S536" s="409"/>
      <c r="T536" s="409"/>
      <c r="U536" s="409"/>
      <c r="V536" s="409"/>
      <c r="W536" s="409"/>
      <c r="X536" s="409"/>
      <c r="Y536" s="409"/>
      <c r="Z536" s="409"/>
      <c r="AA536" s="409"/>
      <c r="AB536" s="409"/>
      <c r="AC536" s="409"/>
      <c r="AD536" s="409"/>
      <c r="AE536" s="409"/>
      <c r="AF536" s="409"/>
      <c r="AG536" s="409"/>
      <c r="AH536" s="409"/>
      <c r="AI536" s="409"/>
      <c r="AJ536" s="409"/>
      <c r="AK536" s="365"/>
      <c r="AL536" s="365"/>
    </row>
    <row r="537" spans="2:38" ht="15.75" x14ac:dyDescent="0.25">
      <c r="B537" s="425"/>
      <c r="C537" s="206" t="s">
        <v>57</v>
      </c>
      <c r="D537" s="426"/>
      <c r="E537" s="631"/>
      <c r="F537" s="631"/>
      <c r="G537" s="631"/>
      <c r="H537" s="631"/>
      <c r="I537" s="632"/>
      <c r="J537" s="632"/>
      <c r="K537" s="160"/>
      <c r="L537" s="207"/>
      <c r="M537" s="633"/>
      <c r="N537" s="633"/>
      <c r="O537" s="160"/>
      <c r="P537" s="160"/>
      <c r="Q537" s="160"/>
      <c r="R537" s="427"/>
      <c r="S537" s="409"/>
      <c r="T537" s="409"/>
      <c r="U537" s="409"/>
      <c r="V537" s="409"/>
      <c r="W537" s="409"/>
      <c r="X537" s="409"/>
      <c r="Y537" s="409"/>
      <c r="Z537" s="409"/>
      <c r="AA537" s="409"/>
      <c r="AB537" s="409"/>
      <c r="AC537" s="409"/>
      <c r="AD537" s="409"/>
      <c r="AE537" s="409"/>
      <c r="AF537" s="409"/>
      <c r="AG537" s="409"/>
      <c r="AH537" s="409"/>
      <c r="AI537" s="409"/>
      <c r="AJ537" s="409"/>
      <c r="AK537" s="365"/>
      <c r="AL537" s="365"/>
    </row>
    <row r="538" spans="2:38" ht="15.75" x14ac:dyDescent="0.25">
      <c r="B538" s="425"/>
      <c r="C538" s="208"/>
      <c r="D538" s="185"/>
      <c r="E538" s="185"/>
      <c r="F538" s="185"/>
      <c r="G538" s="185"/>
      <c r="H538" s="185"/>
      <c r="I538" s="185"/>
      <c r="J538" s="160"/>
      <c r="K538" s="185"/>
      <c r="L538" s="160"/>
      <c r="M538" s="185"/>
      <c r="N538" s="185"/>
      <c r="O538" s="185"/>
      <c r="P538" s="185"/>
      <c r="Q538" s="185"/>
      <c r="R538" s="427"/>
      <c r="S538" s="409"/>
      <c r="T538" s="409"/>
      <c r="U538" s="409"/>
      <c r="V538" s="409"/>
      <c r="W538" s="409"/>
      <c r="X538" s="409"/>
      <c r="Y538" s="409"/>
      <c r="Z538" s="409"/>
      <c r="AA538" s="409"/>
      <c r="AB538" s="409"/>
      <c r="AC538" s="409"/>
      <c r="AD538" s="409"/>
      <c r="AE538" s="409"/>
      <c r="AF538" s="409"/>
      <c r="AG538" s="409"/>
      <c r="AH538" s="409"/>
      <c r="AI538" s="409"/>
      <c r="AJ538" s="409"/>
      <c r="AK538" s="365"/>
      <c r="AL538" s="365"/>
    </row>
    <row r="539" spans="2:38" ht="15.75" x14ac:dyDescent="0.25">
      <c r="B539" s="425"/>
      <c r="C539" s="426"/>
      <c r="D539" s="426"/>
      <c r="E539" s="426"/>
      <c r="F539" s="426"/>
      <c r="G539" s="426"/>
      <c r="H539" s="426"/>
      <c r="I539" s="426"/>
      <c r="J539" s="49"/>
      <c r="K539" s="426"/>
      <c r="L539" s="426"/>
      <c r="M539" s="426"/>
      <c r="N539" s="426"/>
      <c r="O539" s="426"/>
      <c r="P539" s="426"/>
      <c r="Q539" s="426"/>
      <c r="R539" s="427"/>
      <c r="S539" s="409"/>
      <c r="T539" s="409"/>
      <c r="U539" s="409"/>
      <c r="V539" s="409"/>
      <c r="W539" s="409"/>
      <c r="X539" s="409"/>
      <c r="Y539" s="409"/>
      <c r="Z539" s="409"/>
      <c r="AA539" s="409"/>
      <c r="AB539" s="409"/>
      <c r="AC539" s="409"/>
      <c r="AD539" s="409"/>
      <c r="AE539" s="409"/>
      <c r="AF539" s="409"/>
      <c r="AG539" s="409"/>
      <c r="AH539" s="409"/>
      <c r="AI539" s="409"/>
      <c r="AJ539" s="409"/>
      <c r="AK539" s="365"/>
      <c r="AL539" s="365"/>
    </row>
    <row r="540" spans="2:38" ht="15.75" x14ac:dyDescent="0.25">
      <c r="B540" s="487" t="s">
        <v>158</v>
      </c>
      <c r="C540" s="488"/>
      <c r="D540" s="488"/>
      <c r="E540" s="488"/>
      <c r="F540" s="488"/>
      <c r="G540" s="488"/>
      <c r="H540" s="488"/>
      <c r="I540" s="488"/>
      <c r="J540" s="488"/>
      <c r="K540" s="488"/>
      <c r="L540" s="488"/>
      <c r="M540" s="488"/>
      <c r="N540" s="488"/>
      <c r="O540" s="488"/>
      <c r="P540" s="488"/>
      <c r="Q540" s="488"/>
      <c r="R540" s="489"/>
      <c r="S540" s="409"/>
      <c r="T540" s="409"/>
      <c r="U540" s="409"/>
      <c r="V540" s="409"/>
      <c r="W540" s="409"/>
      <c r="X540" s="409"/>
      <c r="Y540" s="409"/>
      <c r="Z540" s="409"/>
      <c r="AA540" s="409"/>
      <c r="AB540" s="409"/>
      <c r="AC540" s="409"/>
      <c r="AD540" s="409"/>
      <c r="AE540" s="409"/>
      <c r="AF540" s="409"/>
      <c r="AG540" s="409"/>
      <c r="AH540" s="409"/>
      <c r="AI540" s="409"/>
      <c r="AJ540" s="409"/>
      <c r="AK540" s="365"/>
      <c r="AL540" s="365"/>
    </row>
    <row r="541" spans="2:38" ht="15.75" x14ac:dyDescent="0.25">
      <c r="B541" s="20"/>
      <c r="C541" s="281" t="s">
        <v>203</v>
      </c>
      <c r="D541" s="14"/>
      <c r="E541" s="14"/>
      <c r="F541" s="14"/>
      <c r="G541" s="14"/>
      <c r="H541" s="14"/>
      <c r="I541" s="14"/>
      <c r="J541" s="14"/>
      <c r="K541" s="14"/>
      <c r="L541" s="14"/>
      <c r="M541" s="14"/>
      <c r="N541" s="14"/>
      <c r="O541" s="14"/>
      <c r="P541" s="14"/>
      <c r="Q541" s="14"/>
      <c r="R541" s="21"/>
      <c r="S541" s="408"/>
      <c r="T541" s="408"/>
      <c r="U541" s="408"/>
      <c r="V541" s="408"/>
      <c r="W541" s="408"/>
      <c r="X541" s="408"/>
      <c r="Y541" s="408"/>
      <c r="Z541" s="408"/>
      <c r="AA541" s="408"/>
      <c r="AB541" s="408"/>
      <c r="AC541" s="408"/>
      <c r="AD541" s="408"/>
      <c r="AE541" s="408"/>
      <c r="AF541" s="408"/>
      <c r="AG541" s="408"/>
      <c r="AH541" s="408"/>
      <c r="AI541" s="408"/>
      <c r="AJ541" s="408"/>
      <c r="AK541" s="365"/>
      <c r="AL541" s="365"/>
    </row>
    <row r="542" spans="2:38" ht="15.75" x14ac:dyDescent="0.25">
      <c r="B542" s="20"/>
      <c r="C542" s="211" t="s">
        <v>129</v>
      </c>
      <c r="D542" s="218" t="s">
        <v>117</v>
      </c>
      <c r="E542" s="218" t="s">
        <v>118</v>
      </c>
      <c r="F542" s="218" t="s">
        <v>119</v>
      </c>
      <c r="G542" s="218" t="s">
        <v>120</v>
      </c>
      <c r="H542" s="218" t="s">
        <v>30</v>
      </c>
      <c r="I542" s="218" t="s">
        <v>121</v>
      </c>
      <c r="J542" s="218" t="s">
        <v>122</v>
      </c>
      <c r="K542" s="218" t="s">
        <v>123</v>
      </c>
      <c r="L542" s="218" t="s">
        <v>124</v>
      </c>
      <c r="M542" s="218" t="s">
        <v>125</v>
      </c>
      <c r="N542" s="218" t="s">
        <v>126</v>
      </c>
      <c r="O542" s="218" t="s">
        <v>127</v>
      </c>
      <c r="P542" s="331"/>
      <c r="Q542" s="14"/>
      <c r="R542" s="21"/>
      <c r="S542" s="408"/>
      <c r="T542" s="408"/>
      <c r="U542" s="408"/>
      <c r="V542" s="408"/>
      <c r="W542" s="408"/>
      <c r="X542" s="408"/>
      <c r="Y542" s="408"/>
      <c r="Z542" s="408"/>
      <c r="AA542" s="408"/>
      <c r="AB542" s="408"/>
      <c r="AC542" s="408"/>
      <c r="AD542" s="408"/>
      <c r="AE542" s="408"/>
      <c r="AF542" s="408"/>
      <c r="AG542" s="408"/>
      <c r="AH542" s="408"/>
      <c r="AI542" s="408"/>
      <c r="AJ542" s="408"/>
      <c r="AK542" s="365"/>
      <c r="AL542" s="365"/>
    </row>
    <row r="543" spans="2:38" ht="15.75" x14ac:dyDescent="0.25">
      <c r="B543" s="20"/>
      <c r="C543" s="212">
        <v>1</v>
      </c>
      <c r="D543" s="213"/>
      <c r="E543" s="213"/>
      <c r="F543" s="213"/>
      <c r="G543" s="213"/>
      <c r="H543" s="213"/>
      <c r="I543" s="213"/>
      <c r="J543" s="213"/>
      <c r="K543" s="213"/>
      <c r="L543" s="213"/>
      <c r="M543" s="213"/>
      <c r="N543" s="213"/>
      <c r="O543" s="213"/>
      <c r="P543" s="237"/>
      <c r="Q543" s="14"/>
      <c r="R543" s="21"/>
      <c r="S543" s="408"/>
      <c r="T543" s="408"/>
      <c r="U543" s="408"/>
      <c r="V543" s="408"/>
      <c r="W543" s="408"/>
      <c r="X543" s="408"/>
      <c r="Y543" s="408"/>
      <c r="Z543" s="408"/>
      <c r="AA543" s="408"/>
      <c r="AB543" s="408"/>
      <c r="AC543" s="408"/>
      <c r="AD543" s="408"/>
      <c r="AE543" s="408"/>
      <c r="AF543" s="408"/>
      <c r="AG543" s="408"/>
      <c r="AH543" s="408"/>
      <c r="AI543" s="408"/>
      <c r="AJ543" s="408"/>
      <c r="AK543" s="365"/>
      <c r="AL543" s="365"/>
    </row>
    <row r="544" spans="2:38" ht="15.75" x14ac:dyDescent="0.25">
      <c r="B544" s="20"/>
      <c r="C544" s="214">
        <v>2</v>
      </c>
      <c r="D544" s="215"/>
      <c r="E544" s="215"/>
      <c r="F544" s="215"/>
      <c r="G544" s="215"/>
      <c r="H544" s="215"/>
      <c r="I544" s="215"/>
      <c r="J544" s="215"/>
      <c r="K544" s="215"/>
      <c r="L544" s="215"/>
      <c r="M544" s="215"/>
      <c r="N544" s="215"/>
      <c r="O544" s="215"/>
      <c r="P544" s="237"/>
      <c r="Q544" s="14"/>
      <c r="R544" s="21"/>
      <c r="S544" s="408"/>
      <c r="T544" s="408"/>
      <c r="U544" s="408"/>
      <c r="V544" s="408"/>
      <c r="W544" s="408"/>
      <c r="X544" s="408"/>
      <c r="Y544" s="408"/>
      <c r="Z544" s="408"/>
      <c r="AA544" s="408"/>
      <c r="AB544" s="408"/>
      <c r="AC544" s="408"/>
      <c r="AD544" s="408"/>
      <c r="AE544" s="408"/>
      <c r="AF544" s="408"/>
      <c r="AG544" s="408"/>
      <c r="AH544" s="408"/>
      <c r="AI544" s="408"/>
      <c r="AJ544" s="408"/>
      <c r="AK544" s="365"/>
      <c r="AL544" s="365"/>
    </row>
    <row r="545" spans="2:38" ht="15.75" x14ac:dyDescent="0.25">
      <c r="B545" s="20"/>
      <c r="C545" s="214">
        <v>3</v>
      </c>
      <c r="D545" s="215"/>
      <c r="E545" s="215"/>
      <c r="F545" s="215"/>
      <c r="G545" s="215"/>
      <c r="H545" s="215"/>
      <c r="I545" s="215"/>
      <c r="J545" s="215"/>
      <c r="K545" s="215"/>
      <c r="L545" s="215"/>
      <c r="M545" s="215"/>
      <c r="N545" s="215"/>
      <c r="O545" s="215"/>
      <c r="P545" s="237"/>
      <c r="Q545" s="14"/>
      <c r="R545" s="21"/>
      <c r="S545" s="408"/>
      <c r="T545" s="408"/>
      <c r="U545" s="408"/>
      <c r="V545" s="408"/>
      <c r="W545" s="408"/>
      <c r="X545" s="408"/>
      <c r="Y545" s="408"/>
      <c r="Z545" s="408"/>
      <c r="AA545" s="408"/>
      <c r="AB545" s="408"/>
      <c r="AC545" s="408"/>
      <c r="AD545" s="408"/>
      <c r="AE545" s="408"/>
      <c r="AF545" s="408"/>
      <c r="AG545" s="408"/>
      <c r="AH545" s="408"/>
      <c r="AI545" s="408"/>
      <c r="AJ545" s="408"/>
      <c r="AK545" s="365"/>
      <c r="AL545" s="365"/>
    </row>
    <row r="546" spans="2:38" ht="15.75" x14ac:dyDescent="0.25">
      <c r="B546" s="20"/>
      <c r="C546" s="214">
        <v>4</v>
      </c>
      <c r="D546" s="215"/>
      <c r="E546" s="215"/>
      <c r="F546" s="215"/>
      <c r="G546" s="215"/>
      <c r="H546" s="215"/>
      <c r="I546" s="215"/>
      <c r="J546" s="215"/>
      <c r="K546" s="215"/>
      <c r="L546" s="215"/>
      <c r="M546" s="215"/>
      <c r="N546" s="215"/>
      <c r="O546" s="215"/>
      <c r="P546" s="237"/>
      <c r="Q546" s="14"/>
      <c r="R546" s="21"/>
      <c r="S546" s="408"/>
      <c r="T546" s="408"/>
      <c r="U546" s="408"/>
      <c r="V546" s="408"/>
      <c r="W546" s="408"/>
      <c r="X546" s="408"/>
      <c r="Y546" s="408"/>
      <c r="Z546" s="408"/>
      <c r="AA546" s="408"/>
      <c r="AB546" s="408"/>
      <c r="AC546" s="408"/>
      <c r="AD546" s="408"/>
      <c r="AE546" s="408"/>
      <c r="AF546" s="408"/>
      <c r="AG546" s="408"/>
      <c r="AH546" s="408"/>
      <c r="AI546" s="408"/>
      <c r="AJ546" s="408"/>
      <c r="AK546" s="365"/>
      <c r="AL546" s="365"/>
    </row>
    <row r="547" spans="2:38" ht="15.75" x14ac:dyDescent="0.25">
      <c r="B547" s="20"/>
      <c r="C547" s="214">
        <v>5</v>
      </c>
      <c r="D547" s="215"/>
      <c r="E547" s="215"/>
      <c r="F547" s="215"/>
      <c r="G547" s="215"/>
      <c r="H547" s="215"/>
      <c r="I547" s="215"/>
      <c r="J547" s="215"/>
      <c r="K547" s="215"/>
      <c r="L547" s="215"/>
      <c r="M547" s="215"/>
      <c r="N547" s="215"/>
      <c r="O547" s="215"/>
      <c r="P547" s="237"/>
      <c r="Q547" s="14"/>
      <c r="R547" s="21"/>
      <c r="S547" s="408"/>
      <c r="T547" s="408"/>
      <c r="U547" s="408"/>
      <c r="V547" s="408"/>
      <c r="W547" s="408"/>
      <c r="X547" s="408"/>
      <c r="Y547" s="408"/>
      <c r="Z547" s="408"/>
      <c r="AA547" s="408"/>
      <c r="AB547" s="408"/>
      <c r="AC547" s="408"/>
      <c r="AD547" s="408"/>
      <c r="AE547" s="408"/>
      <c r="AF547" s="408"/>
      <c r="AG547" s="408"/>
      <c r="AH547" s="408"/>
      <c r="AI547" s="408"/>
      <c r="AJ547" s="408"/>
      <c r="AK547" s="365"/>
      <c r="AL547" s="365"/>
    </row>
    <row r="548" spans="2:38" ht="15.75" x14ac:dyDescent="0.25">
      <c r="B548" s="20"/>
      <c r="C548" s="214">
        <v>6</v>
      </c>
      <c r="D548" s="215"/>
      <c r="E548" s="215"/>
      <c r="F548" s="215"/>
      <c r="G548" s="215"/>
      <c r="H548" s="215"/>
      <c r="I548" s="215"/>
      <c r="J548" s="215"/>
      <c r="K548" s="215"/>
      <c r="L548" s="215"/>
      <c r="M548" s="215"/>
      <c r="N548" s="215"/>
      <c r="O548" s="215"/>
      <c r="P548" s="237"/>
      <c r="Q548" s="14"/>
      <c r="R548" s="21"/>
      <c r="S548" s="408"/>
      <c r="T548" s="408"/>
      <c r="U548" s="408"/>
      <c r="V548" s="408"/>
      <c r="W548" s="408"/>
      <c r="X548" s="408"/>
      <c r="Y548" s="408"/>
      <c r="Z548" s="408"/>
      <c r="AA548" s="408"/>
      <c r="AB548" s="408"/>
      <c r="AC548" s="408"/>
      <c r="AD548" s="408"/>
      <c r="AE548" s="408"/>
      <c r="AF548" s="408"/>
      <c r="AG548" s="408"/>
      <c r="AH548" s="408"/>
      <c r="AI548" s="408"/>
      <c r="AJ548" s="408"/>
      <c r="AK548" s="365"/>
      <c r="AL548" s="365"/>
    </row>
    <row r="549" spans="2:38" ht="15.75" x14ac:dyDescent="0.25">
      <c r="B549" s="20"/>
      <c r="C549" s="214">
        <v>7</v>
      </c>
      <c r="D549" s="215"/>
      <c r="E549" s="215"/>
      <c r="F549" s="215"/>
      <c r="G549" s="215"/>
      <c r="H549" s="215"/>
      <c r="I549" s="215"/>
      <c r="J549" s="215"/>
      <c r="K549" s="215"/>
      <c r="L549" s="215"/>
      <c r="M549" s="215"/>
      <c r="N549" s="215"/>
      <c r="O549" s="215"/>
      <c r="P549" s="237"/>
      <c r="Q549" s="14"/>
      <c r="R549" s="21"/>
      <c r="S549" s="408"/>
      <c r="T549" s="408"/>
      <c r="U549" s="408"/>
      <c r="V549" s="408"/>
      <c r="W549" s="408"/>
      <c r="X549" s="408"/>
      <c r="Y549" s="408"/>
      <c r="Z549" s="408"/>
      <c r="AA549" s="408"/>
      <c r="AB549" s="408"/>
      <c r="AC549" s="408"/>
      <c r="AD549" s="408"/>
      <c r="AE549" s="408"/>
      <c r="AF549" s="408"/>
      <c r="AG549" s="408"/>
      <c r="AH549" s="408"/>
      <c r="AI549" s="408"/>
      <c r="AJ549" s="408"/>
      <c r="AK549" s="365"/>
      <c r="AL549" s="365"/>
    </row>
    <row r="550" spans="2:38" ht="15.75" x14ac:dyDescent="0.25">
      <c r="B550" s="20"/>
      <c r="C550" s="214">
        <v>8</v>
      </c>
      <c r="D550" s="215"/>
      <c r="E550" s="215"/>
      <c r="F550" s="215"/>
      <c r="G550" s="215"/>
      <c r="H550" s="215"/>
      <c r="I550" s="215"/>
      <c r="J550" s="215"/>
      <c r="K550" s="215"/>
      <c r="L550" s="215"/>
      <c r="M550" s="215"/>
      <c r="N550" s="215"/>
      <c r="O550" s="215"/>
      <c r="P550" s="237"/>
      <c r="Q550" s="14"/>
      <c r="R550" s="21"/>
      <c r="S550" s="408"/>
      <c r="T550" s="408"/>
      <c r="U550" s="408"/>
      <c r="V550" s="408"/>
      <c r="W550" s="408"/>
      <c r="X550" s="408"/>
      <c r="Y550" s="408"/>
      <c r="Z550" s="408"/>
      <c r="AA550" s="408"/>
      <c r="AB550" s="408"/>
      <c r="AC550" s="408"/>
      <c r="AD550" s="408"/>
      <c r="AE550" s="408"/>
      <c r="AF550" s="408"/>
      <c r="AG550" s="408"/>
      <c r="AH550" s="408"/>
      <c r="AI550" s="408"/>
      <c r="AJ550" s="408"/>
      <c r="AK550" s="365"/>
      <c r="AL550" s="365"/>
    </row>
    <row r="551" spans="2:38" ht="15.75" x14ac:dyDescent="0.25">
      <c r="B551" s="20"/>
      <c r="C551" s="214">
        <v>9</v>
      </c>
      <c r="D551" s="215"/>
      <c r="E551" s="215"/>
      <c r="F551" s="215"/>
      <c r="G551" s="215"/>
      <c r="H551" s="215"/>
      <c r="I551" s="215"/>
      <c r="J551" s="215"/>
      <c r="K551" s="215"/>
      <c r="L551" s="215"/>
      <c r="M551" s="215"/>
      <c r="N551" s="215"/>
      <c r="O551" s="215"/>
      <c r="P551" s="237"/>
      <c r="Q551" s="14"/>
      <c r="R551" s="21"/>
      <c r="S551" s="408"/>
      <c r="T551" s="408"/>
      <c r="U551" s="408"/>
      <c r="V551" s="408"/>
      <c r="W551" s="408"/>
      <c r="X551" s="408"/>
      <c r="Y551" s="408"/>
      <c r="Z551" s="408"/>
      <c r="AA551" s="408"/>
      <c r="AB551" s="408"/>
      <c r="AC551" s="408"/>
      <c r="AD551" s="408"/>
      <c r="AE551" s="408"/>
      <c r="AF551" s="408"/>
      <c r="AG551" s="408"/>
      <c r="AH551" s="408"/>
      <c r="AI551" s="408"/>
      <c r="AJ551" s="408"/>
      <c r="AK551" s="365"/>
      <c r="AL551" s="365"/>
    </row>
    <row r="552" spans="2:38" ht="15.75" x14ac:dyDescent="0.25">
      <c r="B552" s="20"/>
      <c r="C552" s="214">
        <v>10</v>
      </c>
      <c r="D552" s="215"/>
      <c r="E552" s="215"/>
      <c r="F552" s="215"/>
      <c r="G552" s="215"/>
      <c r="H552" s="215"/>
      <c r="I552" s="215"/>
      <c r="J552" s="215"/>
      <c r="K552" s="215"/>
      <c r="L552" s="215"/>
      <c r="M552" s="215"/>
      <c r="N552" s="215"/>
      <c r="O552" s="215"/>
      <c r="P552" s="237"/>
      <c r="Q552" s="14"/>
      <c r="R552" s="21"/>
      <c r="S552" s="408"/>
      <c r="T552" s="408"/>
      <c r="U552" s="408"/>
      <c r="V552" s="408"/>
      <c r="W552" s="408"/>
      <c r="X552" s="408"/>
      <c r="Y552" s="408"/>
      <c r="Z552" s="408"/>
      <c r="AA552" s="408"/>
      <c r="AB552" s="408"/>
      <c r="AC552" s="408"/>
      <c r="AD552" s="408"/>
      <c r="AE552" s="408"/>
      <c r="AF552" s="408"/>
      <c r="AG552" s="408"/>
      <c r="AH552" s="408"/>
      <c r="AI552" s="408"/>
      <c r="AJ552" s="408"/>
      <c r="AK552" s="365"/>
      <c r="AL552" s="365"/>
    </row>
    <row r="553" spans="2:38" ht="15.75" x14ac:dyDescent="0.25">
      <c r="B553" s="20"/>
      <c r="C553" s="214">
        <v>11</v>
      </c>
      <c r="D553" s="215"/>
      <c r="E553" s="215"/>
      <c r="F553" s="215"/>
      <c r="G553" s="215"/>
      <c r="H553" s="215"/>
      <c r="I553" s="215"/>
      <c r="J553" s="215"/>
      <c r="K553" s="215"/>
      <c r="L553" s="215"/>
      <c r="M553" s="215"/>
      <c r="N553" s="215"/>
      <c r="O553" s="215"/>
      <c r="P553" s="237"/>
      <c r="Q553" s="14"/>
      <c r="R553" s="21"/>
      <c r="S553" s="408"/>
      <c r="T553" s="408"/>
      <c r="U553" s="408"/>
      <c r="V553" s="408"/>
      <c r="W553" s="408"/>
      <c r="X553" s="408"/>
      <c r="Y553" s="408"/>
      <c r="Z553" s="408"/>
      <c r="AA553" s="408"/>
      <c r="AB553" s="408"/>
      <c r="AC553" s="408"/>
      <c r="AD553" s="408"/>
      <c r="AE553" s="408"/>
      <c r="AF553" s="408"/>
      <c r="AG553" s="408"/>
      <c r="AH553" s="408"/>
      <c r="AI553" s="408"/>
      <c r="AJ553" s="408"/>
      <c r="AK553" s="365"/>
      <c r="AL553" s="365"/>
    </row>
    <row r="554" spans="2:38" ht="15.75" x14ac:dyDescent="0.25">
      <c r="B554" s="20"/>
      <c r="C554" s="214">
        <v>12</v>
      </c>
      <c r="D554" s="215"/>
      <c r="E554" s="215"/>
      <c r="F554" s="215"/>
      <c r="G554" s="215"/>
      <c r="H554" s="215"/>
      <c r="I554" s="215"/>
      <c r="J554" s="215"/>
      <c r="K554" s="215"/>
      <c r="L554" s="215"/>
      <c r="M554" s="215"/>
      <c r="N554" s="215"/>
      <c r="O554" s="215"/>
      <c r="P554" s="237"/>
      <c r="Q554" s="14"/>
      <c r="R554" s="21"/>
      <c r="S554" s="408"/>
      <c r="T554" s="408"/>
      <c r="U554" s="408"/>
      <c r="V554" s="408"/>
      <c r="W554" s="408"/>
      <c r="X554" s="408"/>
      <c r="Y554" s="408"/>
      <c r="Z554" s="408"/>
      <c r="AA554" s="408"/>
      <c r="AB554" s="408"/>
      <c r="AC554" s="408"/>
      <c r="AD554" s="408"/>
      <c r="AE554" s="408"/>
      <c r="AF554" s="408"/>
      <c r="AG554" s="408"/>
      <c r="AH554" s="408"/>
      <c r="AI554" s="408"/>
      <c r="AJ554" s="408"/>
      <c r="AK554" s="365"/>
      <c r="AL554" s="365"/>
    </row>
    <row r="555" spans="2:38" ht="15.75" x14ac:dyDescent="0.25">
      <c r="B555" s="20"/>
      <c r="C555" s="214">
        <v>13</v>
      </c>
      <c r="D555" s="215"/>
      <c r="E555" s="215"/>
      <c r="F555" s="215"/>
      <c r="G555" s="215"/>
      <c r="H555" s="215"/>
      <c r="I555" s="215"/>
      <c r="J555" s="215"/>
      <c r="K555" s="215"/>
      <c r="L555" s="215"/>
      <c r="M555" s="215"/>
      <c r="N555" s="215"/>
      <c r="O555" s="215"/>
      <c r="P555" s="237"/>
      <c r="Q555" s="14"/>
      <c r="R555" s="21"/>
      <c r="S555" s="408"/>
      <c r="T555" s="408"/>
      <c r="U555" s="408"/>
      <c r="V555" s="408"/>
      <c r="W555" s="408"/>
      <c r="X555" s="408"/>
      <c r="Y555" s="408"/>
      <c r="Z555" s="408"/>
      <c r="AA555" s="408"/>
      <c r="AB555" s="408"/>
      <c r="AC555" s="408"/>
      <c r="AD555" s="408"/>
      <c r="AE555" s="408"/>
      <c r="AF555" s="408"/>
      <c r="AG555" s="408"/>
      <c r="AH555" s="408"/>
      <c r="AI555" s="408"/>
      <c r="AJ555" s="408"/>
      <c r="AK555" s="365"/>
      <c r="AL555" s="365"/>
    </row>
    <row r="556" spans="2:38" ht="15.75" x14ac:dyDescent="0.25">
      <c r="B556" s="20"/>
      <c r="C556" s="214">
        <v>14</v>
      </c>
      <c r="D556" s="215"/>
      <c r="E556" s="215"/>
      <c r="F556" s="215"/>
      <c r="G556" s="215"/>
      <c r="H556" s="215"/>
      <c r="I556" s="215"/>
      <c r="J556" s="215"/>
      <c r="K556" s="215"/>
      <c r="L556" s="215"/>
      <c r="M556" s="215"/>
      <c r="N556" s="215"/>
      <c r="O556" s="215"/>
      <c r="P556" s="237"/>
      <c r="Q556" s="14"/>
      <c r="R556" s="21"/>
      <c r="S556" s="408"/>
      <c r="T556" s="408"/>
      <c r="U556" s="408"/>
      <c r="V556" s="408"/>
      <c r="W556" s="408"/>
      <c r="X556" s="408"/>
      <c r="Y556" s="408"/>
      <c r="Z556" s="408"/>
      <c r="AA556" s="408"/>
      <c r="AB556" s="408"/>
      <c r="AC556" s="408"/>
      <c r="AD556" s="408"/>
      <c r="AE556" s="408"/>
      <c r="AF556" s="408"/>
      <c r="AG556" s="408"/>
      <c r="AH556" s="408"/>
      <c r="AI556" s="408"/>
      <c r="AJ556" s="408"/>
      <c r="AK556" s="365"/>
      <c r="AL556" s="365"/>
    </row>
    <row r="557" spans="2:38" ht="15.75" x14ac:dyDescent="0.25">
      <c r="B557" s="20"/>
      <c r="C557" s="214">
        <v>15</v>
      </c>
      <c r="D557" s="215"/>
      <c r="E557" s="215"/>
      <c r="F557" s="215"/>
      <c r="G557" s="215"/>
      <c r="H557" s="215"/>
      <c r="I557" s="215"/>
      <c r="J557" s="215"/>
      <c r="K557" s="215"/>
      <c r="L557" s="215"/>
      <c r="M557" s="215"/>
      <c r="N557" s="215"/>
      <c r="O557" s="215"/>
      <c r="P557" s="237"/>
      <c r="Q557" s="14"/>
      <c r="R557" s="21"/>
      <c r="S557" s="408"/>
      <c r="T557" s="408"/>
      <c r="U557" s="408"/>
      <c r="V557" s="408"/>
      <c r="W557" s="408"/>
      <c r="X557" s="408"/>
      <c r="Y557" s="408"/>
      <c r="Z557" s="408"/>
      <c r="AA557" s="408"/>
      <c r="AB557" s="408"/>
      <c r="AC557" s="408"/>
      <c r="AD557" s="408"/>
      <c r="AE557" s="408"/>
      <c r="AF557" s="408"/>
      <c r="AG557" s="408"/>
      <c r="AH557" s="408"/>
      <c r="AI557" s="408"/>
      <c r="AJ557" s="408"/>
      <c r="AK557" s="365"/>
      <c r="AL557" s="365"/>
    </row>
    <row r="558" spans="2:38" ht="15.75" x14ac:dyDescent="0.25">
      <c r="B558" s="20"/>
      <c r="C558" s="214">
        <v>16</v>
      </c>
      <c r="D558" s="215"/>
      <c r="E558" s="215"/>
      <c r="F558" s="215"/>
      <c r="G558" s="215"/>
      <c r="H558" s="215"/>
      <c r="I558" s="215"/>
      <c r="J558" s="215"/>
      <c r="K558" s="215"/>
      <c r="L558" s="215"/>
      <c r="M558" s="215"/>
      <c r="N558" s="215"/>
      <c r="O558" s="215"/>
      <c r="P558" s="237"/>
      <c r="Q558" s="14"/>
      <c r="R558" s="21"/>
      <c r="S558" s="408"/>
      <c r="T558" s="408"/>
      <c r="U558" s="408"/>
      <c r="V558" s="408"/>
      <c r="W558" s="408"/>
      <c r="X558" s="408"/>
      <c r="Y558" s="408"/>
      <c r="Z558" s="408"/>
      <c r="AA558" s="408"/>
      <c r="AB558" s="408"/>
      <c r="AC558" s="408"/>
      <c r="AD558" s="408"/>
      <c r="AE558" s="408"/>
      <c r="AF558" s="408"/>
      <c r="AG558" s="408"/>
      <c r="AH558" s="408"/>
      <c r="AI558" s="408"/>
      <c r="AJ558" s="408"/>
      <c r="AK558" s="365"/>
      <c r="AL558" s="365"/>
    </row>
    <row r="559" spans="2:38" ht="15.75" x14ac:dyDescent="0.25">
      <c r="B559" s="20"/>
      <c r="C559" s="214">
        <v>17</v>
      </c>
      <c r="D559" s="215"/>
      <c r="E559" s="215"/>
      <c r="F559" s="215"/>
      <c r="G559" s="215"/>
      <c r="H559" s="215"/>
      <c r="I559" s="215"/>
      <c r="J559" s="215"/>
      <c r="K559" s="215"/>
      <c r="L559" s="215"/>
      <c r="M559" s="215"/>
      <c r="N559" s="215"/>
      <c r="O559" s="215"/>
      <c r="P559" s="237"/>
      <c r="Q559" s="14"/>
      <c r="R559" s="21"/>
      <c r="S559" s="408"/>
      <c r="T559" s="408"/>
      <c r="U559" s="408"/>
      <c r="V559" s="408"/>
      <c r="W559" s="408"/>
      <c r="X559" s="408"/>
      <c r="Y559" s="408"/>
      <c r="Z559" s="408"/>
      <c r="AA559" s="408"/>
      <c r="AB559" s="408"/>
      <c r="AC559" s="408"/>
      <c r="AD559" s="408"/>
      <c r="AE559" s="408"/>
      <c r="AF559" s="408"/>
      <c r="AG559" s="408"/>
      <c r="AH559" s="408"/>
      <c r="AI559" s="408"/>
      <c r="AJ559" s="408"/>
      <c r="AK559" s="365"/>
      <c r="AL559" s="365"/>
    </row>
    <row r="560" spans="2:38" ht="15.75" x14ac:dyDescent="0.25">
      <c r="B560" s="20"/>
      <c r="C560" s="214">
        <v>18</v>
      </c>
      <c r="D560" s="215"/>
      <c r="E560" s="215"/>
      <c r="F560" s="215"/>
      <c r="G560" s="215"/>
      <c r="H560" s="215"/>
      <c r="I560" s="215"/>
      <c r="J560" s="215"/>
      <c r="K560" s="215"/>
      <c r="L560" s="215"/>
      <c r="M560" s="215"/>
      <c r="N560" s="215"/>
      <c r="O560" s="215"/>
      <c r="P560" s="237"/>
      <c r="Q560" s="14"/>
      <c r="R560" s="21"/>
      <c r="S560" s="408"/>
      <c r="T560" s="408"/>
      <c r="U560" s="408"/>
      <c r="V560" s="408"/>
      <c r="W560" s="408"/>
      <c r="X560" s="408"/>
      <c r="Y560" s="408"/>
      <c r="Z560" s="408"/>
      <c r="AA560" s="408"/>
      <c r="AB560" s="408"/>
      <c r="AC560" s="408"/>
      <c r="AD560" s="408"/>
      <c r="AE560" s="408"/>
      <c r="AF560" s="408"/>
      <c r="AG560" s="408"/>
      <c r="AH560" s="408"/>
      <c r="AI560" s="408"/>
      <c r="AJ560" s="408"/>
      <c r="AK560" s="365"/>
      <c r="AL560" s="365"/>
    </row>
    <row r="561" spans="2:38" ht="15.75" x14ac:dyDescent="0.25">
      <c r="B561" s="20"/>
      <c r="C561" s="214">
        <v>19</v>
      </c>
      <c r="D561" s="215"/>
      <c r="E561" s="215"/>
      <c r="F561" s="215"/>
      <c r="G561" s="215"/>
      <c r="H561" s="215"/>
      <c r="I561" s="215"/>
      <c r="J561" s="215"/>
      <c r="K561" s="215"/>
      <c r="L561" s="215"/>
      <c r="M561" s="215"/>
      <c r="N561" s="215"/>
      <c r="O561" s="215"/>
      <c r="P561" s="237"/>
      <c r="Q561" s="14"/>
      <c r="R561" s="21"/>
      <c r="S561" s="408"/>
      <c r="T561" s="408"/>
      <c r="U561" s="408"/>
      <c r="V561" s="408"/>
      <c r="W561" s="408"/>
      <c r="X561" s="408"/>
      <c r="Y561" s="408"/>
      <c r="Z561" s="408"/>
      <c r="AA561" s="408"/>
      <c r="AB561" s="408"/>
      <c r="AC561" s="408"/>
      <c r="AD561" s="408"/>
      <c r="AE561" s="408"/>
      <c r="AF561" s="408"/>
      <c r="AG561" s="408"/>
      <c r="AH561" s="408"/>
      <c r="AI561" s="408"/>
      <c r="AJ561" s="408"/>
      <c r="AK561" s="365"/>
      <c r="AL561" s="365"/>
    </row>
    <row r="562" spans="2:38" ht="15.75" x14ac:dyDescent="0.25">
      <c r="B562" s="20"/>
      <c r="C562" s="214">
        <v>20</v>
      </c>
      <c r="D562" s="215"/>
      <c r="E562" s="215"/>
      <c r="F562" s="215"/>
      <c r="G562" s="215"/>
      <c r="H562" s="215"/>
      <c r="I562" s="215"/>
      <c r="J562" s="215"/>
      <c r="K562" s="215"/>
      <c r="L562" s="215"/>
      <c r="M562" s="215"/>
      <c r="N562" s="215"/>
      <c r="O562" s="215"/>
      <c r="P562" s="237"/>
      <c r="Q562" s="14"/>
      <c r="R562" s="21"/>
      <c r="S562" s="408"/>
      <c r="T562" s="408"/>
      <c r="U562" s="408"/>
      <c r="V562" s="408"/>
      <c r="W562" s="408"/>
      <c r="X562" s="408"/>
      <c r="Y562" s="408"/>
      <c r="Z562" s="408"/>
      <c r="AA562" s="408"/>
      <c r="AB562" s="408"/>
      <c r="AC562" s="408"/>
      <c r="AD562" s="408"/>
      <c r="AE562" s="408"/>
      <c r="AF562" s="408"/>
      <c r="AG562" s="408"/>
      <c r="AH562" s="408"/>
      <c r="AI562" s="408"/>
      <c r="AJ562" s="408"/>
      <c r="AK562" s="365"/>
      <c r="AL562" s="365"/>
    </row>
    <row r="563" spans="2:38" ht="15.75" x14ac:dyDescent="0.25">
      <c r="B563" s="20"/>
      <c r="C563" s="216">
        <v>21</v>
      </c>
      <c r="D563" s="217"/>
      <c r="E563" s="217"/>
      <c r="F563" s="217"/>
      <c r="G563" s="217"/>
      <c r="H563" s="217"/>
      <c r="I563" s="217"/>
      <c r="J563" s="217"/>
      <c r="K563" s="217"/>
      <c r="L563" s="217"/>
      <c r="M563" s="217"/>
      <c r="N563" s="217"/>
      <c r="O563" s="217"/>
      <c r="P563" s="237"/>
      <c r="Q563" s="14"/>
      <c r="R563" s="21"/>
      <c r="S563" s="408"/>
      <c r="T563" s="408"/>
      <c r="U563" s="408"/>
      <c r="V563" s="408"/>
      <c r="W563" s="408"/>
      <c r="X563" s="408"/>
      <c r="Y563" s="408"/>
      <c r="Z563" s="408"/>
      <c r="AA563" s="408"/>
      <c r="AB563" s="408"/>
      <c r="AC563" s="408"/>
      <c r="AD563" s="408"/>
      <c r="AE563" s="408"/>
      <c r="AF563" s="408"/>
      <c r="AG563" s="408"/>
      <c r="AH563" s="408"/>
      <c r="AI563" s="408"/>
      <c r="AJ563" s="408"/>
      <c r="AK563" s="365"/>
      <c r="AL563" s="365"/>
    </row>
    <row r="564" spans="2:38" ht="15.75" x14ac:dyDescent="0.25">
      <c r="B564" s="20"/>
      <c r="C564" s="205"/>
      <c r="D564" s="17"/>
      <c r="E564" s="17"/>
      <c r="F564" s="17"/>
      <c r="G564" s="17"/>
      <c r="H564" s="17"/>
      <c r="I564" s="17"/>
      <c r="J564" s="17"/>
      <c r="K564" s="17"/>
      <c r="L564" s="17"/>
      <c r="M564" s="17"/>
      <c r="N564" s="17"/>
      <c r="O564" s="17"/>
      <c r="P564" s="17"/>
      <c r="Q564" s="17"/>
      <c r="R564" s="21"/>
      <c r="S564" s="408"/>
      <c r="T564" s="408"/>
      <c r="U564" s="408"/>
      <c r="V564" s="408"/>
      <c r="W564" s="408"/>
      <c r="X564" s="408"/>
      <c r="Y564" s="408"/>
      <c r="Z564" s="408"/>
      <c r="AA564" s="408"/>
      <c r="AB564" s="408"/>
      <c r="AC564" s="408"/>
      <c r="AD564" s="408"/>
      <c r="AE564" s="408"/>
      <c r="AF564" s="408"/>
      <c r="AG564" s="408"/>
      <c r="AH564" s="408"/>
      <c r="AI564" s="408"/>
      <c r="AJ564" s="408"/>
      <c r="AK564" s="365"/>
      <c r="AL564" s="365"/>
    </row>
    <row r="565" spans="2:38" ht="15.75" x14ac:dyDescent="0.25">
      <c r="B565" s="20"/>
      <c r="C565" s="235" t="s">
        <v>159</v>
      </c>
      <c r="D565" s="17"/>
      <c r="E565" s="17"/>
      <c r="F565" s="17"/>
      <c r="G565" s="17"/>
      <c r="H565" s="17"/>
      <c r="I565" s="17"/>
      <c r="J565" s="17"/>
      <c r="K565" s="17"/>
      <c r="L565" s="17"/>
      <c r="M565" s="17"/>
      <c r="N565" s="17"/>
      <c r="O565" s="17"/>
      <c r="P565" s="17"/>
      <c r="Q565" s="17"/>
      <c r="R565" s="21"/>
      <c r="S565" s="408"/>
      <c r="T565" s="408"/>
      <c r="U565" s="408"/>
      <c r="V565" s="408"/>
      <c r="W565" s="408"/>
      <c r="X565" s="408"/>
      <c r="Y565" s="408"/>
      <c r="Z565" s="408"/>
      <c r="AA565" s="408"/>
      <c r="AB565" s="408"/>
      <c r="AC565" s="408"/>
      <c r="AD565" s="408"/>
      <c r="AE565" s="408"/>
      <c r="AF565" s="408"/>
      <c r="AG565" s="408"/>
      <c r="AH565" s="408"/>
      <c r="AI565" s="408"/>
      <c r="AJ565" s="408"/>
      <c r="AK565" s="365"/>
      <c r="AL565" s="365"/>
    </row>
    <row r="566" spans="2:38" ht="16.5" thickBot="1" x14ac:dyDescent="0.3">
      <c r="B566" s="60"/>
      <c r="C566" s="63"/>
      <c r="D566" s="63"/>
      <c r="E566" s="63"/>
      <c r="F566" s="63"/>
      <c r="G566" s="63"/>
      <c r="H566" s="63"/>
      <c r="I566" s="63"/>
      <c r="J566" s="642"/>
      <c r="K566" s="643"/>
      <c r="L566" s="643"/>
      <c r="M566" s="643"/>
      <c r="N566" s="643"/>
      <c r="O566" s="643"/>
      <c r="P566" s="643"/>
      <c r="Q566" s="643"/>
      <c r="R566" s="64"/>
      <c r="S566" s="408"/>
      <c r="T566" s="408"/>
      <c r="U566" s="408"/>
      <c r="V566" s="408"/>
      <c r="W566" s="408"/>
      <c r="X566" s="408"/>
      <c r="Y566" s="408"/>
      <c r="Z566" s="408"/>
      <c r="AA566" s="408"/>
      <c r="AB566" s="408"/>
      <c r="AC566" s="408"/>
      <c r="AD566" s="408"/>
      <c r="AE566" s="408"/>
      <c r="AF566" s="408"/>
      <c r="AG566" s="408"/>
      <c r="AH566" s="408"/>
      <c r="AI566" s="408"/>
      <c r="AJ566" s="408"/>
      <c r="AK566" s="365"/>
      <c r="AL566" s="365"/>
    </row>
    <row r="567" spans="2:38" ht="15.75" x14ac:dyDescent="0.25">
      <c r="B567" s="20"/>
      <c r="C567" s="17"/>
      <c r="D567" s="17"/>
      <c r="E567" s="17"/>
      <c r="F567" s="17"/>
      <c r="G567" s="17"/>
      <c r="H567" s="17"/>
      <c r="I567" s="17"/>
      <c r="J567" s="429"/>
      <c r="K567" s="430"/>
      <c r="L567" s="430"/>
      <c r="M567" s="430"/>
      <c r="N567" s="430"/>
      <c r="O567" s="430"/>
      <c r="P567" s="430"/>
      <c r="Q567" s="430"/>
      <c r="R567" s="21"/>
      <c r="S567" s="408"/>
      <c r="T567" s="408"/>
      <c r="U567" s="408"/>
      <c r="V567" s="408"/>
      <c r="W567" s="408"/>
      <c r="X567" s="408"/>
      <c r="Y567" s="408"/>
      <c r="Z567" s="408"/>
      <c r="AA567" s="408"/>
      <c r="AB567" s="408"/>
      <c r="AC567" s="408"/>
      <c r="AD567" s="408"/>
      <c r="AE567" s="408"/>
      <c r="AF567" s="408"/>
      <c r="AG567" s="408"/>
      <c r="AH567" s="408"/>
      <c r="AI567" s="408"/>
      <c r="AJ567" s="408"/>
      <c r="AK567" s="365"/>
      <c r="AL567" s="365"/>
    </row>
    <row r="568" spans="2:38" ht="15.75" x14ac:dyDescent="0.25">
      <c r="B568" s="20"/>
      <c r="C568" s="17"/>
      <c r="D568" s="17"/>
      <c r="E568" s="17"/>
      <c r="F568" s="17"/>
      <c r="G568" s="17"/>
      <c r="H568" s="17"/>
      <c r="I568" s="17"/>
      <c r="J568" s="429"/>
      <c r="K568" s="430"/>
      <c r="L568" s="430"/>
      <c r="M568" s="430"/>
      <c r="N568" s="430"/>
      <c r="O568" s="430"/>
      <c r="P568" s="430"/>
      <c r="Q568" s="430"/>
      <c r="R568" s="21"/>
      <c r="S568" s="408"/>
      <c r="T568" s="408"/>
      <c r="U568" s="408"/>
      <c r="V568" s="408"/>
      <c r="W568" s="408"/>
      <c r="X568" s="408"/>
      <c r="Y568" s="408"/>
      <c r="Z568" s="408"/>
      <c r="AA568" s="408"/>
      <c r="AB568" s="408"/>
      <c r="AC568" s="408"/>
      <c r="AD568" s="408"/>
      <c r="AE568" s="408"/>
      <c r="AF568" s="408"/>
      <c r="AG568" s="408"/>
      <c r="AH568" s="408"/>
      <c r="AI568" s="408"/>
      <c r="AJ568" s="408"/>
      <c r="AK568" s="365"/>
      <c r="AL568" s="365"/>
    </row>
    <row r="569" spans="2:38" ht="15.75" x14ac:dyDescent="0.25">
      <c r="B569" s="20"/>
      <c r="C569" s="17"/>
      <c r="D569" s="17"/>
      <c r="E569" s="17"/>
      <c r="F569" s="17"/>
      <c r="G569" s="17"/>
      <c r="H569" s="17"/>
      <c r="I569" s="17"/>
      <c r="J569" s="429"/>
      <c r="K569" s="430"/>
      <c r="L569" s="430"/>
      <c r="M569" s="430"/>
      <c r="N569" s="430"/>
      <c r="O569" s="430"/>
      <c r="P569" s="430"/>
      <c r="Q569" s="430"/>
      <c r="R569" s="21"/>
      <c r="S569" s="408"/>
      <c r="T569" s="408"/>
      <c r="U569" s="408"/>
      <c r="V569" s="408"/>
      <c r="W569" s="408"/>
      <c r="X569" s="408"/>
      <c r="Y569" s="408"/>
      <c r="Z569" s="408"/>
      <c r="AA569" s="408"/>
      <c r="AB569" s="408"/>
      <c r="AC569" s="408"/>
      <c r="AD569" s="408"/>
      <c r="AE569" s="408"/>
      <c r="AF569" s="408"/>
      <c r="AG569" s="408"/>
      <c r="AH569" s="408"/>
      <c r="AI569" s="408"/>
      <c r="AJ569" s="408"/>
      <c r="AK569" s="365"/>
      <c r="AL569" s="365"/>
    </row>
    <row r="570" spans="2:38" ht="15.75" x14ac:dyDescent="0.25">
      <c r="B570" s="20"/>
      <c r="C570" s="17"/>
      <c r="D570" s="17"/>
      <c r="E570" s="17"/>
      <c r="F570" s="17"/>
      <c r="G570" s="17"/>
      <c r="H570" s="17"/>
      <c r="I570" s="17"/>
      <c r="J570" s="429"/>
      <c r="K570" s="430"/>
      <c r="L570" s="430"/>
      <c r="M570" s="430"/>
      <c r="N570" s="430"/>
      <c r="O570" s="430"/>
      <c r="P570" s="430"/>
      <c r="Q570" s="430"/>
      <c r="R570" s="21"/>
      <c r="S570" s="408"/>
      <c r="T570" s="408"/>
      <c r="U570" s="408"/>
      <c r="V570" s="408"/>
      <c r="W570" s="408"/>
      <c r="X570" s="408"/>
      <c r="Y570" s="408"/>
      <c r="Z570" s="408"/>
      <c r="AA570" s="408"/>
      <c r="AB570" s="408"/>
      <c r="AC570" s="408"/>
      <c r="AD570" s="408"/>
      <c r="AE570" s="408"/>
      <c r="AF570" s="408"/>
      <c r="AG570" s="408"/>
      <c r="AH570" s="408"/>
      <c r="AI570" s="408"/>
      <c r="AJ570" s="408"/>
      <c r="AK570" s="365"/>
      <c r="AL570" s="365"/>
    </row>
    <row r="571" spans="2:38" ht="15.75" x14ac:dyDescent="0.25">
      <c r="B571" s="20"/>
      <c r="C571" s="17"/>
      <c r="D571" s="17"/>
      <c r="E571" s="17"/>
      <c r="F571" s="17"/>
      <c r="G571" s="17"/>
      <c r="H571" s="17"/>
      <c r="I571" s="17"/>
      <c r="J571" s="429"/>
      <c r="K571" s="430"/>
      <c r="L571" s="430"/>
      <c r="M571" s="430"/>
      <c r="N571" s="430"/>
      <c r="O571" s="430"/>
      <c r="P571" s="430"/>
      <c r="Q571" s="430"/>
      <c r="R571" s="21"/>
      <c r="S571" s="408"/>
      <c r="T571" s="408"/>
      <c r="U571" s="408"/>
      <c r="V571" s="408"/>
      <c r="W571" s="408"/>
      <c r="X571" s="408"/>
      <c r="Y571" s="408"/>
      <c r="Z571" s="408"/>
      <c r="AA571" s="408"/>
      <c r="AB571" s="408"/>
      <c r="AC571" s="408"/>
      <c r="AD571" s="408"/>
      <c r="AE571" s="408"/>
      <c r="AF571" s="408"/>
      <c r="AG571" s="408"/>
      <c r="AH571" s="408"/>
      <c r="AI571" s="408"/>
      <c r="AJ571" s="408"/>
      <c r="AK571" s="365"/>
      <c r="AL571" s="365"/>
    </row>
    <row r="572" spans="2:38" ht="15.75" x14ac:dyDescent="0.25">
      <c r="B572" s="20"/>
      <c r="C572" s="17"/>
      <c r="D572" s="17"/>
      <c r="E572" s="17"/>
      <c r="F572" s="17"/>
      <c r="G572" s="17"/>
      <c r="H572" s="17"/>
      <c r="I572" s="17"/>
      <c r="J572" s="429"/>
      <c r="K572" s="430"/>
      <c r="L572" s="430"/>
      <c r="M572" s="430"/>
      <c r="N572" s="430"/>
      <c r="O572" s="430"/>
      <c r="P572" s="430"/>
      <c r="Q572" s="430"/>
      <c r="R572" s="21"/>
      <c r="S572" s="408"/>
      <c r="T572" s="408"/>
      <c r="U572" s="408"/>
      <c r="V572" s="408"/>
      <c r="W572" s="408"/>
      <c r="X572" s="408"/>
      <c r="Y572" s="408"/>
      <c r="Z572" s="408"/>
      <c r="AA572" s="408"/>
      <c r="AB572" s="408"/>
      <c r="AC572" s="408"/>
      <c r="AD572" s="408"/>
      <c r="AE572" s="408"/>
      <c r="AF572" s="408"/>
      <c r="AG572" s="408"/>
      <c r="AH572" s="408"/>
      <c r="AI572" s="408"/>
      <c r="AJ572" s="408"/>
      <c r="AK572" s="365"/>
      <c r="AL572" s="365"/>
    </row>
    <row r="573" spans="2:38" ht="15.75" x14ac:dyDescent="0.25">
      <c r="B573" s="20"/>
      <c r="C573" s="17"/>
      <c r="D573" s="17"/>
      <c r="E573" s="17"/>
      <c r="F573" s="17"/>
      <c r="G573" s="17"/>
      <c r="H573" s="17"/>
      <c r="I573" s="17"/>
      <c r="J573" s="429"/>
      <c r="K573" s="430"/>
      <c r="L573" s="430"/>
      <c r="M573" s="430"/>
      <c r="N573" s="430"/>
      <c r="O573" s="430"/>
      <c r="P573" s="430"/>
      <c r="Q573" s="430"/>
      <c r="R573" s="21"/>
      <c r="S573" s="408"/>
      <c r="T573" s="408"/>
      <c r="U573" s="408"/>
      <c r="V573" s="408"/>
      <c r="W573" s="408"/>
      <c r="X573" s="408"/>
      <c r="Y573" s="408"/>
      <c r="Z573" s="408"/>
      <c r="AA573" s="408"/>
      <c r="AB573" s="408"/>
      <c r="AC573" s="408"/>
      <c r="AD573" s="408"/>
      <c r="AE573" s="408"/>
      <c r="AF573" s="408"/>
      <c r="AG573" s="408"/>
      <c r="AH573" s="408"/>
      <c r="AI573" s="408"/>
      <c r="AJ573" s="408"/>
      <c r="AK573" s="365"/>
      <c r="AL573" s="365"/>
    </row>
    <row r="574" spans="2:38" ht="15.75" x14ac:dyDescent="0.25">
      <c r="B574" s="20"/>
      <c r="C574" s="17"/>
      <c r="D574" s="17"/>
      <c r="E574" s="17"/>
      <c r="F574" s="17"/>
      <c r="G574" s="17"/>
      <c r="H574" s="17"/>
      <c r="I574" s="17"/>
      <c r="J574" s="429"/>
      <c r="K574" s="430"/>
      <c r="L574" s="430"/>
      <c r="M574" s="430"/>
      <c r="N574" s="430"/>
      <c r="O574" s="430"/>
      <c r="P574" s="430"/>
      <c r="Q574" s="430"/>
      <c r="R574" s="21"/>
      <c r="S574" s="408"/>
      <c r="T574" s="408"/>
      <c r="U574" s="408"/>
      <c r="V574" s="408"/>
      <c r="W574" s="408"/>
      <c r="X574" s="408"/>
      <c r="Y574" s="408"/>
      <c r="Z574" s="408"/>
      <c r="AA574" s="408"/>
      <c r="AB574" s="408"/>
      <c r="AC574" s="408"/>
      <c r="AD574" s="408"/>
      <c r="AE574" s="408"/>
      <c r="AF574" s="408"/>
      <c r="AG574" s="408"/>
      <c r="AH574" s="408"/>
      <c r="AI574" s="408"/>
      <c r="AJ574" s="408"/>
      <c r="AK574" s="365"/>
      <c r="AL574" s="365"/>
    </row>
    <row r="575" spans="2:38" ht="15.75" x14ac:dyDescent="0.25">
      <c r="B575" s="20"/>
      <c r="C575" s="17"/>
      <c r="D575" s="17"/>
      <c r="E575" s="17"/>
      <c r="F575" s="17"/>
      <c r="G575" s="17"/>
      <c r="H575" s="17"/>
      <c r="I575" s="17"/>
      <c r="J575" s="429"/>
      <c r="K575" s="430"/>
      <c r="L575" s="430"/>
      <c r="M575" s="430"/>
      <c r="N575" s="430"/>
      <c r="O575" s="430"/>
      <c r="P575" s="430"/>
      <c r="Q575" s="430"/>
      <c r="R575" s="21"/>
      <c r="S575" s="408"/>
      <c r="T575" s="408"/>
      <c r="U575" s="408"/>
      <c r="V575" s="408"/>
      <c r="W575" s="408"/>
      <c r="X575" s="408"/>
      <c r="Y575" s="408"/>
      <c r="Z575" s="408"/>
      <c r="AA575" s="408"/>
      <c r="AB575" s="408"/>
      <c r="AC575" s="408"/>
      <c r="AD575" s="408"/>
      <c r="AE575" s="408"/>
      <c r="AF575" s="408"/>
      <c r="AG575" s="408"/>
      <c r="AH575" s="408"/>
      <c r="AI575" s="408"/>
      <c r="AJ575" s="408"/>
      <c r="AK575" s="365"/>
      <c r="AL575" s="365"/>
    </row>
    <row r="576" spans="2:38" ht="15.75" x14ac:dyDescent="0.25">
      <c r="B576" s="20"/>
      <c r="C576" s="17"/>
      <c r="D576" s="17"/>
      <c r="E576" s="17"/>
      <c r="F576" s="17"/>
      <c r="G576" s="17"/>
      <c r="H576" s="17"/>
      <c r="I576" s="17"/>
      <c r="J576" s="429"/>
      <c r="K576" s="430"/>
      <c r="L576" s="430"/>
      <c r="M576" s="430"/>
      <c r="N576" s="430"/>
      <c r="O576" s="430"/>
      <c r="P576" s="430"/>
      <c r="Q576" s="430"/>
      <c r="R576" s="21"/>
      <c r="S576" s="408"/>
      <c r="T576" s="408"/>
      <c r="U576" s="408"/>
      <c r="V576" s="408"/>
      <c r="W576" s="408"/>
      <c r="X576" s="408"/>
      <c r="Y576" s="408"/>
      <c r="Z576" s="408"/>
      <c r="AA576" s="408"/>
      <c r="AB576" s="408"/>
      <c r="AC576" s="408"/>
      <c r="AD576" s="408"/>
      <c r="AE576" s="408"/>
      <c r="AF576" s="408"/>
      <c r="AG576" s="408"/>
      <c r="AH576" s="408"/>
      <c r="AI576" s="408"/>
      <c r="AJ576" s="408"/>
      <c r="AK576" s="365"/>
      <c r="AL576" s="365"/>
    </row>
    <row r="577" spans="2:38" ht="15.75" x14ac:dyDescent="0.25">
      <c r="B577" s="20"/>
      <c r="C577" s="17"/>
      <c r="D577" s="17"/>
      <c r="E577" s="17"/>
      <c r="F577" s="17"/>
      <c r="G577" s="17"/>
      <c r="H577" s="17"/>
      <c r="I577" s="17"/>
      <c r="J577" s="429"/>
      <c r="K577" s="430"/>
      <c r="L577" s="430"/>
      <c r="M577" s="430"/>
      <c r="N577" s="430"/>
      <c r="O577" s="430"/>
      <c r="P577" s="430"/>
      <c r="Q577" s="430"/>
      <c r="R577" s="21"/>
      <c r="S577" s="408"/>
      <c r="T577" s="408"/>
      <c r="U577" s="408"/>
      <c r="V577" s="408"/>
      <c r="W577" s="408"/>
      <c r="X577" s="408"/>
      <c r="Y577" s="408"/>
      <c r="Z577" s="408"/>
      <c r="AA577" s="408"/>
      <c r="AB577" s="408"/>
      <c r="AC577" s="408"/>
      <c r="AD577" s="408"/>
      <c r="AE577" s="408"/>
      <c r="AF577" s="408"/>
      <c r="AG577" s="408"/>
      <c r="AH577" s="408"/>
      <c r="AI577" s="408"/>
      <c r="AJ577" s="408"/>
      <c r="AK577" s="365"/>
      <c r="AL577" s="365"/>
    </row>
    <row r="578" spans="2:38" ht="16.5" thickBot="1" x14ac:dyDescent="0.3">
      <c r="B578" s="60"/>
      <c r="C578" s="63"/>
      <c r="D578" s="63"/>
      <c r="E578" s="63"/>
      <c r="F578" s="63"/>
      <c r="G578" s="63"/>
      <c r="H578" s="63"/>
      <c r="I578" s="63"/>
      <c r="J578" s="437"/>
      <c r="K578" s="438"/>
      <c r="L578" s="438"/>
      <c r="M578" s="438"/>
      <c r="N578" s="438"/>
      <c r="O578" s="438"/>
      <c r="P578" s="438"/>
      <c r="Q578" s="438"/>
      <c r="R578" s="64"/>
      <c r="S578" s="408"/>
      <c r="T578" s="408"/>
      <c r="U578" s="408"/>
      <c r="V578" s="408"/>
      <c r="W578" s="408"/>
      <c r="X578" s="408"/>
      <c r="Y578" s="408"/>
      <c r="Z578" s="408"/>
      <c r="AA578" s="408"/>
      <c r="AB578" s="408"/>
      <c r="AC578" s="408"/>
      <c r="AD578" s="408"/>
      <c r="AE578" s="408"/>
      <c r="AF578" s="408"/>
      <c r="AG578" s="408"/>
      <c r="AH578" s="408"/>
      <c r="AI578" s="408"/>
      <c r="AJ578" s="408"/>
      <c r="AK578" s="365"/>
      <c r="AL578" s="365"/>
    </row>
    <row r="579" spans="2:38" x14ac:dyDescent="0.25">
      <c r="S579" s="365"/>
      <c r="T579" s="365"/>
      <c r="U579" s="365"/>
      <c r="V579" s="365"/>
      <c r="W579" s="365"/>
      <c r="X579" s="365"/>
      <c r="Y579" s="365"/>
      <c r="Z579" s="365"/>
      <c r="AA579" s="365"/>
      <c r="AB579" s="365"/>
      <c r="AC579" s="365"/>
      <c r="AD579" s="365"/>
      <c r="AE579" s="365"/>
      <c r="AF579" s="365"/>
      <c r="AG579" s="365"/>
      <c r="AH579" s="365"/>
      <c r="AI579" s="365"/>
      <c r="AJ579" s="365"/>
      <c r="AK579" s="365"/>
      <c r="AL579" s="365"/>
    </row>
    <row r="580" spans="2:38" ht="15.75" thickBot="1" x14ac:dyDescent="0.3">
      <c r="S580" s="365"/>
      <c r="T580" s="365"/>
      <c r="U580" s="365"/>
      <c r="V580" s="365"/>
      <c r="W580" s="365"/>
      <c r="X580" s="365"/>
      <c r="Y580" s="365"/>
      <c r="Z580" s="365"/>
      <c r="AA580" s="365"/>
      <c r="AB580" s="365"/>
      <c r="AC580" s="365"/>
      <c r="AD580" s="365"/>
      <c r="AE580" s="365"/>
      <c r="AF580" s="365"/>
      <c r="AG580" s="365"/>
      <c r="AH580" s="365"/>
      <c r="AI580" s="365"/>
      <c r="AJ580" s="365"/>
      <c r="AK580" s="365"/>
      <c r="AL580" s="365"/>
    </row>
    <row r="581" spans="2:38" x14ac:dyDescent="0.25">
      <c r="B581" s="40" t="str">
        <f>"Version " &amp; Version</f>
        <v>Version FINAL 03/31/2017</v>
      </c>
      <c r="C581" s="204"/>
      <c r="D581" s="204"/>
      <c r="E581" s="204"/>
      <c r="F581" s="204"/>
      <c r="G581" s="204"/>
      <c r="H581" s="204"/>
      <c r="I581" s="204"/>
      <c r="J581" s="3"/>
      <c r="K581" s="3"/>
      <c r="L581" s="3"/>
      <c r="M581" s="3"/>
      <c r="N581" s="3"/>
      <c r="O581" s="3"/>
      <c r="P581" s="3"/>
      <c r="Q581" s="3"/>
      <c r="R581" s="34"/>
      <c r="S581" s="411"/>
      <c r="T581" s="411"/>
      <c r="U581" s="411"/>
      <c r="V581" s="411"/>
      <c r="W581" s="411"/>
      <c r="X581" s="411"/>
      <c r="Y581" s="411"/>
      <c r="Z581" s="411"/>
      <c r="AA581" s="411"/>
      <c r="AB581" s="411"/>
      <c r="AC581" s="411"/>
      <c r="AD581" s="411"/>
      <c r="AE581" s="411"/>
      <c r="AF581" s="411"/>
      <c r="AG581" s="411"/>
      <c r="AH581" s="411"/>
      <c r="AI581" s="411"/>
      <c r="AJ581" s="411"/>
      <c r="AK581" s="365"/>
      <c r="AL581" s="365"/>
    </row>
    <row r="582" spans="2:38" ht="15.75" x14ac:dyDescent="0.25">
      <c r="B582" s="487" t="s">
        <v>160</v>
      </c>
      <c r="C582" s="488"/>
      <c r="D582" s="488"/>
      <c r="E582" s="488"/>
      <c r="F582" s="488"/>
      <c r="G582" s="488"/>
      <c r="H582" s="488"/>
      <c r="I582" s="488"/>
      <c r="J582" s="488"/>
      <c r="K582" s="488"/>
      <c r="L582" s="488"/>
      <c r="M582" s="488"/>
      <c r="N582" s="488"/>
      <c r="O582" s="488"/>
      <c r="P582" s="488"/>
      <c r="Q582" s="488"/>
      <c r="R582" s="489"/>
      <c r="S582" s="409"/>
      <c r="T582" s="409"/>
      <c r="U582" s="409"/>
      <c r="V582" s="409"/>
      <c r="W582" s="409"/>
      <c r="X582" s="409"/>
      <c r="Y582" s="409"/>
      <c r="Z582" s="409"/>
      <c r="AA582" s="409"/>
      <c r="AB582" s="409"/>
      <c r="AC582" s="409"/>
      <c r="AD582" s="409"/>
      <c r="AE582" s="409"/>
      <c r="AF582" s="409"/>
      <c r="AG582" s="409"/>
      <c r="AH582" s="409"/>
      <c r="AI582" s="409"/>
      <c r="AJ582" s="409"/>
      <c r="AK582" s="365"/>
      <c r="AL582" s="365"/>
    </row>
    <row r="583" spans="2:38" ht="15.75" x14ac:dyDescent="0.25">
      <c r="B583" s="487" t="s">
        <v>161</v>
      </c>
      <c r="C583" s="488"/>
      <c r="D583" s="488"/>
      <c r="E583" s="488"/>
      <c r="F583" s="488"/>
      <c r="G583" s="488"/>
      <c r="H583" s="488"/>
      <c r="I583" s="488"/>
      <c r="J583" s="488"/>
      <c r="K583" s="488"/>
      <c r="L583" s="488"/>
      <c r="M583" s="488"/>
      <c r="N583" s="488"/>
      <c r="O583" s="488"/>
      <c r="P583" s="488"/>
      <c r="Q583" s="488"/>
      <c r="R583" s="489"/>
      <c r="S583" s="409"/>
      <c r="T583" s="409"/>
      <c r="U583" s="409"/>
      <c r="V583" s="409"/>
      <c r="W583" s="409"/>
      <c r="X583" s="409"/>
      <c r="Y583" s="409"/>
      <c r="Z583" s="409"/>
      <c r="AA583" s="409"/>
      <c r="AB583" s="409"/>
      <c r="AC583" s="409"/>
      <c r="AD583" s="409"/>
      <c r="AE583" s="409"/>
      <c r="AF583" s="409"/>
      <c r="AG583" s="409"/>
      <c r="AH583" s="409"/>
      <c r="AI583" s="409"/>
      <c r="AJ583" s="409"/>
      <c r="AK583" s="365"/>
      <c r="AL583" s="365"/>
    </row>
    <row r="584" spans="2:38" ht="15.75" x14ac:dyDescent="0.25">
      <c r="B584" s="425"/>
      <c r="C584" s="426"/>
      <c r="D584" s="426"/>
      <c r="E584" s="426"/>
      <c r="F584" s="426"/>
      <c r="G584" s="426"/>
      <c r="H584" s="426"/>
      <c r="I584" s="426"/>
      <c r="J584" s="49"/>
      <c r="K584" s="426"/>
      <c r="L584" s="426"/>
      <c r="M584" s="426"/>
      <c r="N584" s="426"/>
      <c r="O584" s="426"/>
      <c r="P584" s="426"/>
      <c r="Q584" s="426"/>
      <c r="R584" s="427"/>
      <c r="S584" s="409"/>
      <c r="T584" s="409"/>
      <c r="U584" s="409"/>
      <c r="V584" s="409"/>
      <c r="W584" s="409"/>
      <c r="X584" s="409"/>
      <c r="Y584" s="409"/>
      <c r="Z584" s="409"/>
      <c r="AA584" s="409"/>
      <c r="AB584" s="409"/>
      <c r="AC584" s="409"/>
      <c r="AD584" s="409"/>
      <c r="AE584" s="409"/>
      <c r="AF584" s="409"/>
      <c r="AG584" s="409"/>
      <c r="AH584" s="409"/>
      <c r="AI584" s="409"/>
      <c r="AJ584" s="409"/>
      <c r="AK584" s="365"/>
      <c r="AL584" s="365"/>
    </row>
    <row r="585" spans="2:38" ht="15.75" x14ac:dyDescent="0.25">
      <c r="B585" s="487" t="s">
        <v>206</v>
      </c>
      <c r="C585" s="488"/>
      <c r="D585" s="488"/>
      <c r="E585" s="488"/>
      <c r="F585" s="488"/>
      <c r="G585" s="488"/>
      <c r="H585" s="488"/>
      <c r="I585" s="488"/>
      <c r="J585" s="488"/>
      <c r="K585" s="488"/>
      <c r="L585" s="488"/>
      <c r="M585" s="488"/>
      <c r="N585" s="488"/>
      <c r="O585" s="488"/>
      <c r="P585" s="488"/>
      <c r="Q585" s="488"/>
      <c r="R585" s="489"/>
      <c r="S585" s="409"/>
      <c r="T585" s="409"/>
      <c r="U585" s="409"/>
      <c r="V585" s="409"/>
      <c r="W585" s="409"/>
      <c r="X585" s="409"/>
      <c r="Y585" s="409"/>
      <c r="Z585" s="409"/>
      <c r="AA585" s="409"/>
      <c r="AB585" s="409"/>
      <c r="AC585" s="409"/>
      <c r="AD585" s="409"/>
      <c r="AE585" s="409"/>
      <c r="AF585" s="409"/>
      <c r="AG585" s="409"/>
      <c r="AH585" s="409"/>
      <c r="AI585" s="409"/>
      <c r="AJ585" s="409"/>
      <c r="AK585" s="365"/>
      <c r="AL585" s="365"/>
    </row>
    <row r="586" spans="2:38" ht="15.75" x14ac:dyDescent="0.25">
      <c r="B586" s="20"/>
      <c r="C586" s="14"/>
      <c r="D586" s="14"/>
      <c r="E586" s="14"/>
      <c r="F586" s="14"/>
      <c r="G586" s="14"/>
      <c r="H586" s="14"/>
      <c r="I586" s="14"/>
      <c r="J586" s="14"/>
      <c r="K586" s="14"/>
      <c r="L586" s="14"/>
      <c r="M586" s="14"/>
      <c r="N586" s="14"/>
      <c r="O586" s="14"/>
      <c r="P586" s="14"/>
      <c r="Q586" s="14"/>
      <c r="R586" s="21"/>
      <c r="S586" s="408"/>
      <c r="T586" s="408"/>
      <c r="U586" s="408"/>
      <c r="V586" s="408"/>
      <c r="W586" s="408"/>
      <c r="X586" s="408"/>
      <c r="Y586" s="408"/>
      <c r="Z586" s="408"/>
      <c r="AA586" s="408"/>
      <c r="AB586" s="408"/>
      <c r="AC586" s="408"/>
      <c r="AD586" s="408"/>
      <c r="AE586" s="408"/>
      <c r="AF586" s="408"/>
      <c r="AG586" s="408"/>
      <c r="AH586" s="408"/>
      <c r="AI586" s="408"/>
      <c r="AJ586" s="408"/>
      <c r="AK586" s="365"/>
      <c r="AL586" s="365"/>
    </row>
    <row r="587" spans="2:38" ht="15.75" x14ac:dyDescent="0.25">
      <c r="B587" s="20"/>
      <c r="C587" s="188"/>
      <c r="D587" s="218" t="s">
        <v>117</v>
      </c>
      <c r="E587" s="218" t="s">
        <v>118</v>
      </c>
      <c r="F587" s="218" t="s">
        <v>119</v>
      </c>
      <c r="G587" s="218" t="s">
        <v>120</v>
      </c>
      <c r="H587" s="218" t="s">
        <v>30</v>
      </c>
      <c r="I587" s="218" t="s">
        <v>121</v>
      </c>
      <c r="J587" s="218" t="s">
        <v>122</v>
      </c>
      <c r="K587" s="218" t="s">
        <v>123</v>
      </c>
      <c r="L587" s="218" t="s">
        <v>124</v>
      </c>
      <c r="M587" s="218" t="s">
        <v>125</v>
      </c>
      <c r="N587" s="218" t="s">
        <v>126</v>
      </c>
      <c r="O587" s="218" t="s">
        <v>127</v>
      </c>
      <c r="P587" s="331"/>
      <c r="Q587" s="14"/>
      <c r="R587" s="21"/>
      <c r="S587" s="408"/>
      <c r="T587" s="408"/>
      <c r="U587" s="408"/>
      <c r="V587" s="408"/>
      <c r="W587" s="408"/>
      <c r="X587" s="408"/>
      <c r="Y587" s="408"/>
      <c r="Z587" s="408"/>
      <c r="AA587" s="408"/>
      <c r="AB587" s="408"/>
      <c r="AC587" s="408"/>
      <c r="AD587" s="408"/>
      <c r="AE587" s="408"/>
      <c r="AF587" s="408"/>
      <c r="AG587" s="408"/>
      <c r="AH587" s="408"/>
      <c r="AI587" s="408"/>
      <c r="AJ587" s="408"/>
      <c r="AK587" s="365"/>
      <c r="AL587" s="365"/>
    </row>
    <row r="588" spans="2:38" ht="15.75" x14ac:dyDescent="0.25">
      <c r="B588" s="20"/>
      <c r="C588" s="236"/>
      <c r="D588" s="237"/>
      <c r="E588" s="237"/>
      <c r="F588" s="237"/>
      <c r="G588" s="237"/>
      <c r="H588" s="237"/>
      <c r="I588" s="237"/>
      <c r="J588" s="237"/>
      <c r="K588" s="237"/>
      <c r="L588" s="237"/>
      <c r="M588" s="237"/>
      <c r="N588" s="237"/>
      <c r="O588" s="237"/>
      <c r="P588" s="237"/>
      <c r="Q588" s="14"/>
      <c r="R588" s="21"/>
      <c r="S588" s="408"/>
      <c r="T588" s="408"/>
      <c r="U588" s="408"/>
      <c r="V588" s="408"/>
      <c r="W588" s="408"/>
      <c r="X588" s="408"/>
      <c r="Y588" s="408"/>
      <c r="Z588" s="408"/>
      <c r="AA588" s="408"/>
      <c r="AB588" s="408"/>
      <c r="AC588" s="408"/>
      <c r="AD588" s="408"/>
      <c r="AE588" s="408"/>
      <c r="AF588" s="408"/>
      <c r="AG588" s="408"/>
      <c r="AH588" s="408"/>
      <c r="AI588" s="408"/>
      <c r="AJ588" s="408"/>
      <c r="AK588" s="365"/>
      <c r="AL588" s="365"/>
    </row>
    <row r="589" spans="2:38" ht="15.75" x14ac:dyDescent="0.25">
      <c r="B589" s="20"/>
      <c r="C589" s="283" t="s">
        <v>162</v>
      </c>
      <c r="D589" s="237"/>
      <c r="E589" s="237"/>
      <c r="F589" s="237"/>
      <c r="G589" s="237"/>
      <c r="H589" s="237"/>
      <c r="I589" s="237"/>
      <c r="J589" s="237"/>
      <c r="K589" s="237"/>
      <c r="L589" s="237"/>
      <c r="M589" s="237"/>
      <c r="N589" s="237"/>
      <c r="O589" s="237"/>
      <c r="P589" s="237"/>
      <c r="Q589" s="14"/>
      <c r="R589" s="21"/>
      <c r="S589" s="408"/>
      <c r="T589" s="408"/>
      <c r="U589" s="408"/>
      <c r="V589" s="408"/>
      <c r="W589" s="408"/>
      <c r="X589" s="408"/>
      <c r="Y589" s="408"/>
      <c r="Z589" s="408"/>
      <c r="AA589" s="408"/>
      <c r="AB589" s="408"/>
      <c r="AC589" s="408"/>
      <c r="AD589" s="408"/>
      <c r="AE589" s="408"/>
      <c r="AF589" s="408"/>
      <c r="AG589" s="408"/>
      <c r="AH589" s="408"/>
      <c r="AI589" s="408"/>
      <c r="AJ589" s="408"/>
      <c r="AK589" s="365"/>
      <c r="AL589" s="365"/>
    </row>
    <row r="590" spans="2:38" ht="15.75" x14ac:dyDescent="0.25">
      <c r="B590" s="20"/>
      <c r="C590" s="236"/>
      <c r="D590" s="238">
        <f>D594-D592</f>
        <v>22.14</v>
      </c>
      <c r="E590" s="238">
        <f t="shared" ref="E590:O590" si="30">E594-E592</f>
        <v>20.18</v>
      </c>
      <c r="F590" s="238">
        <f t="shared" si="30"/>
        <v>22.14</v>
      </c>
      <c r="G590" s="238">
        <f t="shared" si="30"/>
        <v>21.43</v>
      </c>
      <c r="H590" s="238">
        <f t="shared" si="30"/>
        <v>22.14</v>
      </c>
      <c r="I590" s="238">
        <f t="shared" si="30"/>
        <v>21.43</v>
      </c>
      <c r="J590" s="238">
        <f t="shared" si="30"/>
        <v>22.14</v>
      </c>
      <c r="K590" s="238">
        <f t="shared" si="30"/>
        <v>22.14</v>
      </c>
      <c r="L590" s="238">
        <f t="shared" si="30"/>
        <v>21.43</v>
      </c>
      <c r="M590" s="238">
        <f t="shared" si="30"/>
        <v>22.14</v>
      </c>
      <c r="N590" s="238">
        <f t="shared" si="30"/>
        <v>21.43</v>
      </c>
      <c r="O590" s="238">
        <f t="shared" si="30"/>
        <v>22.14</v>
      </c>
      <c r="P590" s="238"/>
      <c r="Q590" s="14"/>
      <c r="R590" s="21"/>
      <c r="S590" s="408"/>
      <c r="T590" s="408"/>
      <c r="U590" s="408"/>
      <c r="V590" s="408"/>
      <c r="W590" s="408"/>
      <c r="X590" s="408"/>
      <c r="Y590" s="408"/>
      <c r="Z590" s="408"/>
      <c r="AA590" s="408"/>
      <c r="AB590" s="408"/>
      <c r="AC590" s="408"/>
      <c r="AD590" s="408"/>
      <c r="AE590" s="408"/>
      <c r="AF590" s="408"/>
      <c r="AG590" s="408"/>
      <c r="AH590" s="408"/>
      <c r="AI590" s="408"/>
      <c r="AJ590" s="408"/>
      <c r="AK590" s="365"/>
      <c r="AL590" s="365"/>
    </row>
    <row r="591" spans="2:38" ht="15.75" x14ac:dyDescent="0.25">
      <c r="B591" s="20"/>
      <c r="C591" s="283" t="s">
        <v>163</v>
      </c>
      <c r="D591"/>
      <c r="E591"/>
      <c r="F591"/>
      <c r="G591" s="284"/>
      <c r="H591" s="237"/>
      <c r="I591" s="237"/>
      <c r="J591" s="237"/>
      <c r="K591" s="237"/>
      <c r="L591" s="237"/>
      <c r="M591" s="237"/>
      <c r="N591" s="237"/>
      <c r="O591" s="237"/>
      <c r="P591" s="237"/>
      <c r="Q591" s="14"/>
      <c r="R591" s="21"/>
      <c r="S591" s="408"/>
      <c r="T591" s="408"/>
      <c r="U591" s="408"/>
      <c r="V591" s="408"/>
      <c r="W591" s="408"/>
      <c r="X591" s="408"/>
      <c r="Y591" s="408"/>
      <c r="Z591" s="408"/>
      <c r="AA591" s="408"/>
      <c r="AB591" s="408"/>
      <c r="AC591" s="408"/>
      <c r="AD591" s="408"/>
      <c r="AE591" s="408"/>
      <c r="AF591" s="408"/>
      <c r="AG591" s="408"/>
      <c r="AH591" s="408"/>
      <c r="AI591" s="408"/>
      <c r="AJ591" s="408"/>
      <c r="AK591" s="365"/>
      <c r="AL591" s="365"/>
    </row>
    <row r="592" spans="2:38" ht="15.75" x14ac:dyDescent="0.25">
      <c r="B592" s="20"/>
      <c r="C592" s="236"/>
      <c r="D592" s="238">
        <f>ROUND(2/7*D594,2)</f>
        <v>8.86</v>
      </c>
      <c r="E592" s="238">
        <f t="shared" ref="E592:O592" si="31">ROUND(2/7*E594,2)</f>
        <v>8.07</v>
      </c>
      <c r="F592" s="238">
        <f t="shared" si="31"/>
        <v>8.86</v>
      </c>
      <c r="G592" s="238">
        <f t="shared" si="31"/>
        <v>8.57</v>
      </c>
      <c r="H592" s="238">
        <f t="shared" si="31"/>
        <v>8.86</v>
      </c>
      <c r="I592" s="238">
        <f t="shared" si="31"/>
        <v>8.57</v>
      </c>
      <c r="J592" s="238">
        <f t="shared" si="31"/>
        <v>8.86</v>
      </c>
      <c r="K592" s="238">
        <f t="shared" si="31"/>
        <v>8.86</v>
      </c>
      <c r="L592" s="238">
        <f t="shared" si="31"/>
        <v>8.57</v>
      </c>
      <c r="M592" s="238">
        <f t="shared" si="31"/>
        <v>8.86</v>
      </c>
      <c r="N592" s="238">
        <f t="shared" si="31"/>
        <v>8.57</v>
      </c>
      <c r="O592" s="238">
        <f t="shared" si="31"/>
        <v>8.86</v>
      </c>
      <c r="P592" s="238"/>
      <c r="Q592" s="14"/>
      <c r="R592" s="21"/>
      <c r="S592" s="408"/>
      <c r="T592" s="408"/>
      <c r="U592" s="408"/>
      <c r="V592" s="408"/>
      <c r="W592" s="408"/>
      <c r="X592" s="408"/>
      <c r="Y592" s="408"/>
      <c r="Z592" s="408"/>
      <c r="AA592" s="408"/>
      <c r="AB592" s="408"/>
      <c r="AC592" s="408"/>
      <c r="AD592" s="408"/>
      <c r="AE592" s="408"/>
      <c r="AF592" s="408"/>
      <c r="AG592" s="408"/>
      <c r="AH592" s="408"/>
      <c r="AI592" s="408"/>
      <c r="AJ592" s="408"/>
      <c r="AK592" s="365"/>
      <c r="AL592" s="365"/>
    </row>
    <row r="593" spans="2:38" ht="15.75" x14ac:dyDescent="0.25">
      <c r="B593" s="20"/>
      <c r="C593" s="283" t="s">
        <v>164</v>
      </c>
      <c r="D593" s="237"/>
      <c r="E593" s="237"/>
      <c r="F593" s="237"/>
      <c r="G593" s="237"/>
      <c r="H593" s="237"/>
      <c r="I593" s="237"/>
      <c r="J593" s="237"/>
      <c r="K593" s="237"/>
      <c r="L593" s="237"/>
      <c r="M593" s="237"/>
      <c r="N593" s="237"/>
      <c r="O593" s="237"/>
      <c r="P593" s="237"/>
      <c r="Q593" s="14"/>
      <c r="R593" s="21"/>
      <c r="S593" s="408"/>
      <c r="T593" s="408"/>
      <c r="U593" s="408"/>
      <c r="V593" s="408"/>
      <c r="W593" s="408"/>
      <c r="X593" s="408"/>
      <c r="Y593" s="408"/>
      <c r="Z593" s="408"/>
      <c r="AA593" s="408"/>
      <c r="AB593" s="408"/>
      <c r="AC593" s="408"/>
      <c r="AD593" s="408"/>
      <c r="AE593" s="408"/>
      <c r="AF593" s="408"/>
      <c r="AG593" s="408"/>
      <c r="AH593" s="408"/>
      <c r="AI593" s="408"/>
      <c r="AJ593" s="408"/>
      <c r="AK593" s="365"/>
      <c r="AL593" s="365"/>
    </row>
    <row r="594" spans="2:38" ht="15.75" x14ac:dyDescent="0.25">
      <c r="B594" s="20"/>
      <c r="C594" s="236"/>
      <c r="D594" s="239">
        <v>31</v>
      </c>
      <c r="E594" s="239">
        <v>28.25</v>
      </c>
      <c r="F594" s="239">
        <v>31</v>
      </c>
      <c r="G594" s="239">
        <v>30</v>
      </c>
      <c r="H594" s="239">
        <v>31</v>
      </c>
      <c r="I594" s="239">
        <v>30</v>
      </c>
      <c r="J594" s="239">
        <v>31</v>
      </c>
      <c r="K594" s="239">
        <v>31</v>
      </c>
      <c r="L594" s="239">
        <v>30</v>
      </c>
      <c r="M594" s="239">
        <v>31</v>
      </c>
      <c r="N594" s="239">
        <v>30</v>
      </c>
      <c r="O594" s="239">
        <v>31</v>
      </c>
      <c r="P594" s="239"/>
      <c r="Q594" s="14"/>
      <c r="R594" s="21"/>
      <c r="S594" s="408"/>
      <c r="T594" s="408"/>
      <c r="U594" s="408"/>
      <c r="V594" s="408"/>
      <c r="W594" s="408"/>
      <c r="X594" s="408"/>
      <c r="Y594" s="408"/>
      <c r="Z594" s="408"/>
      <c r="AA594" s="408"/>
      <c r="AB594" s="408"/>
      <c r="AC594" s="408"/>
      <c r="AD594" s="408"/>
      <c r="AE594" s="408"/>
      <c r="AF594" s="408"/>
      <c r="AG594" s="408"/>
      <c r="AH594" s="408"/>
      <c r="AI594" s="408"/>
      <c r="AJ594" s="408"/>
      <c r="AK594" s="365"/>
      <c r="AL594" s="365"/>
    </row>
    <row r="595" spans="2:38" ht="15.75" x14ac:dyDescent="0.25">
      <c r="B595" s="20"/>
      <c r="C595" s="283" t="s">
        <v>167</v>
      </c>
      <c r="D595" s="239"/>
      <c r="E595" s="239"/>
      <c r="F595" s="239"/>
      <c r="G595" s="239"/>
      <c r="H595" s="239"/>
      <c r="I595" s="239"/>
      <c r="J595" s="239"/>
      <c r="K595" s="239"/>
      <c r="L595" s="239"/>
      <c r="M595" s="239"/>
      <c r="N595" s="239"/>
      <c r="O595" s="239"/>
      <c r="P595" s="239"/>
      <c r="Q595" s="14"/>
      <c r="R595" s="21"/>
      <c r="S595" s="408"/>
      <c r="T595" s="408"/>
      <c r="U595" s="408"/>
      <c r="V595" s="408"/>
      <c r="W595" s="408"/>
      <c r="X595" s="408"/>
      <c r="Y595" s="408"/>
      <c r="Z595" s="408"/>
      <c r="AA595" s="408"/>
      <c r="AB595" s="408"/>
      <c r="AC595" s="408"/>
      <c r="AD595" s="408"/>
      <c r="AE595" s="408"/>
      <c r="AF595" s="408"/>
      <c r="AG595" s="408"/>
      <c r="AH595" s="408"/>
      <c r="AI595" s="408"/>
      <c r="AJ595" s="408"/>
      <c r="AK595" s="365"/>
      <c r="AL595" s="365"/>
    </row>
    <row r="596" spans="2:38" ht="15.75" x14ac:dyDescent="0.25">
      <c r="B596" s="20"/>
      <c r="C596" s="236"/>
      <c r="D596" s="239">
        <v>1</v>
      </c>
      <c r="E596" s="239">
        <v>0</v>
      </c>
      <c r="F596" s="239">
        <v>0</v>
      </c>
      <c r="G596" s="239">
        <v>0</v>
      </c>
      <c r="H596" s="239">
        <v>1</v>
      </c>
      <c r="I596" s="239">
        <v>0</v>
      </c>
      <c r="J596" s="239">
        <v>1</v>
      </c>
      <c r="K596" s="239">
        <v>0</v>
      </c>
      <c r="L596" s="239">
        <v>1</v>
      </c>
      <c r="M596" s="239">
        <v>0</v>
      </c>
      <c r="N596" s="239">
        <v>1</v>
      </c>
      <c r="O596" s="239">
        <v>1</v>
      </c>
      <c r="P596" s="239"/>
      <c r="Q596" s="14"/>
      <c r="R596" s="21"/>
      <c r="S596" s="408"/>
      <c r="T596" s="408"/>
      <c r="U596" s="408"/>
      <c r="V596" s="408"/>
      <c r="W596" s="408"/>
      <c r="X596" s="408"/>
      <c r="Y596" s="408"/>
      <c r="Z596" s="408"/>
      <c r="AA596" s="408"/>
      <c r="AB596" s="408"/>
      <c r="AC596" s="408"/>
      <c r="AD596" s="408"/>
      <c r="AE596" s="408"/>
      <c r="AF596" s="408"/>
      <c r="AG596" s="408"/>
      <c r="AH596" s="408"/>
      <c r="AI596" s="408"/>
      <c r="AJ596" s="408"/>
      <c r="AK596" s="365"/>
      <c r="AL596" s="365"/>
    </row>
    <row r="597" spans="2:38" ht="15.75" x14ac:dyDescent="0.25">
      <c r="B597" s="20"/>
      <c r="C597" s="236"/>
      <c r="D597" s="238"/>
      <c r="E597" s="238"/>
      <c r="F597" s="238"/>
      <c r="G597" s="238"/>
      <c r="H597" s="238"/>
      <c r="I597" s="238"/>
      <c r="J597" s="238"/>
      <c r="K597" s="238"/>
      <c r="L597" s="238"/>
      <c r="M597" s="238"/>
      <c r="N597" s="238"/>
      <c r="O597" s="238"/>
      <c r="P597" s="238"/>
      <c r="Q597" s="14"/>
      <c r="R597" s="21"/>
      <c r="S597" s="408"/>
      <c r="T597" s="408"/>
      <c r="U597" s="408"/>
      <c r="V597" s="408"/>
      <c r="W597" s="408"/>
      <c r="X597" s="408"/>
      <c r="Y597" s="408"/>
      <c r="Z597" s="408"/>
      <c r="AA597" s="408"/>
      <c r="AB597" s="408"/>
      <c r="AC597" s="408"/>
      <c r="AD597" s="408"/>
      <c r="AE597" s="408"/>
      <c r="AF597" s="408"/>
      <c r="AG597" s="408"/>
      <c r="AH597" s="408"/>
      <c r="AI597" s="408"/>
      <c r="AJ597" s="408"/>
      <c r="AK597" s="365"/>
      <c r="AL597" s="365"/>
    </row>
    <row r="598" spans="2:38" ht="15.75" x14ac:dyDescent="0.25">
      <c r="B598" s="20"/>
      <c r="C598" s="244" t="s">
        <v>169</v>
      </c>
      <c r="D598" s="237"/>
      <c r="E598" s="237"/>
      <c r="F598" s="237"/>
      <c r="G598" s="237"/>
      <c r="H598" s="237"/>
      <c r="I598" s="237"/>
      <c r="J598" s="237"/>
      <c r="K598" s="237"/>
      <c r="L598" s="237"/>
      <c r="M598" s="237"/>
      <c r="N598" s="237"/>
      <c r="O598" s="237"/>
      <c r="P598" s="237"/>
      <c r="Q598" s="14"/>
      <c r="R598" s="21"/>
      <c r="S598" s="408"/>
      <c r="T598" s="408"/>
      <c r="U598" s="408"/>
      <c r="V598" s="408"/>
      <c r="W598" s="408"/>
      <c r="X598" s="408"/>
      <c r="Y598" s="408"/>
      <c r="Z598" s="408"/>
      <c r="AA598" s="408"/>
      <c r="AB598" s="408"/>
      <c r="AC598" s="408"/>
      <c r="AD598" s="408"/>
      <c r="AE598" s="408"/>
      <c r="AF598" s="408"/>
      <c r="AG598" s="408"/>
      <c r="AH598" s="408"/>
      <c r="AI598" s="408"/>
      <c r="AJ598" s="408"/>
      <c r="AK598" s="365"/>
      <c r="AL598" s="365"/>
    </row>
    <row r="599" spans="2:38" ht="15.75" x14ac:dyDescent="0.25">
      <c r="B599" s="20"/>
      <c r="C599" s="236"/>
      <c r="D599" s="237"/>
      <c r="E599" s="237"/>
      <c r="F599" s="237"/>
      <c r="G599" s="237"/>
      <c r="H599" s="237"/>
      <c r="I599" s="237"/>
      <c r="J599" s="237"/>
      <c r="K599" s="237"/>
      <c r="L599" s="237"/>
      <c r="M599" s="237"/>
      <c r="N599" s="237"/>
      <c r="O599" s="237"/>
      <c r="P599" s="237"/>
      <c r="Q599" s="14"/>
      <c r="R599" s="21"/>
      <c r="S599" s="408"/>
      <c r="T599" s="408"/>
      <c r="U599" s="408"/>
      <c r="V599" s="408"/>
      <c r="W599" s="408"/>
      <c r="X599" s="408"/>
      <c r="Y599" s="408"/>
      <c r="Z599" s="408"/>
      <c r="AA599" s="408"/>
      <c r="AB599" s="408"/>
      <c r="AC599" s="408"/>
      <c r="AD599" s="408"/>
      <c r="AE599" s="408"/>
      <c r="AF599" s="408"/>
      <c r="AG599" s="408"/>
      <c r="AH599" s="408"/>
      <c r="AI599" s="408"/>
      <c r="AJ599" s="408"/>
      <c r="AK599" s="365"/>
      <c r="AL599" s="365"/>
    </row>
    <row r="600" spans="2:38" ht="15.75" x14ac:dyDescent="0.25">
      <c r="B600" s="20"/>
      <c r="C600" s="285" t="s">
        <v>165</v>
      </c>
      <c r="D600" s="14"/>
      <c r="E600" s="14"/>
      <c r="F600" s="14"/>
      <c r="G600" s="14"/>
      <c r="H600" s="14"/>
      <c r="I600" s="14"/>
      <c r="J600" s="14"/>
      <c r="K600" s="14"/>
      <c r="L600" s="14"/>
      <c r="M600" s="14"/>
      <c r="N600" s="14"/>
      <c r="O600" s="14"/>
      <c r="P600" s="14"/>
      <c r="Q600" s="14"/>
      <c r="R600" s="21"/>
      <c r="S600" s="408"/>
      <c r="T600" s="408"/>
      <c r="U600" s="408"/>
      <c r="V600" s="408"/>
      <c r="W600" s="408"/>
      <c r="X600" s="408"/>
      <c r="Y600" s="408"/>
      <c r="Z600" s="408"/>
      <c r="AA600" s="408"/>
      <c r="AB600" s="408"/>
      <c r="AC600" s="408"/>
      <c r="AD600" s="408"/>
      <c r="AE600" s="408"/>
      <c r="AF600" s="408"/>
      <c r="AG600" s="408"/>
      <c r="AH600" s="408"/>
      <c r="AI600" s="408"/>
      <c r="AJ600" s="408"/>
      <c r="AK600" s="365"/>
      <c r="AL600" s="365"/>
    </row>
    <row r="601" spans="2:38" ht="15.75" x14ac:dyDescent="0.25">
      <c r="B601" s="20"/>
      <c r="C601" s="14"/>
      <c r="D601" s="243">
        <f>IFERROR(SUM(AI50:AJ56,AI73),0)</f>
        <v>0</v>
      </c>
      <c r="E601" s="243">
        <f>IFERROR(SUM(AI86:AJ92,AI109),0)</f>
        <v>0</v>
      </c>
      <c r="F601" s="243">
        <f>IFERROR(SUM(AI122:AJ128,AI145),0)</f>
        <v>0</v>
      </c>
      <c r="G601" s="243">
        <f>IFERROR(SUM(AI158:AJ164,AI181),0)</f>
        <v>0</v>
      </c>
      <c r="H601" s="243">
        <f>IFERROR(SUM(AI194:AJ200,AI217),0)</f>
        <v>0</v>
      </c>
      <c r="I601" s="243">
        <f>IFERROR(SUM(AI230:AJ236,AI253),0)</f>
        <v>0</v>
      </c>
      <c r="J601" s="243">
        <f>IFERROR(SUM(AI266:AJ272,AI289),0)</f>
        <v>0</v>
      </c>
      <c r="K601" s="243">
        <f>IFERROR(SUM(AI302:AJ308,AI325),0)</f>
        <v>0</v>
      </c>
      <c r="L601" s="243">
        <f>IFERROR(SUM(AI338:AJ344,AI361),0)</f>
        <v>0</v>
      </c>
      <c r="M601" s="243">
        <f>IFERROR(SUM(AI374:AJ380,AI397),0)</f>
        <v>0</v>
      </c>
      <c r="N601" s="243">
        <f>IFERROR(SUM(AI410:AJ416,AI433),0)</f>
        <v>0</v>
      </c>
      <c r="O601" s="243">
        <f>IFERROR(SUM(AI446:AJ452,AI469),0)</f>
        <v>0</v>
      </c>
      <c r="P601" s="14"/>
      <c r="Q601" s="14"/>
      <c r="R601" s="21"/>
      <c r="S601" s="408"/>
      <c r="T601" s="408"/>
      <c r="U601" s="408"/>
      <c r="V601" s="408"/>
      <c r="W601" s="408"/>
      <c r="X601" s="408"/>
      <c r="Y601" s="408"/>
      <c r="Z601" s="408"/>
      <c r="AA601" s="408"/>
      <c r="AB601" s="408"/>
      <c r="AC601" s="408"/>
      <c r="AD601" s="408"/>
      <c r="AE601" s="408"/>
      <c r="AF601" s="408"/>
      <c r="AG601" s="408"/>
      <c r="AH601" s="408"/>
      <c r="AI601" s="408"/>
      <c r="AJ601" s="408"/>
      <c r="AK601" s="365"/>
      <c r="AL601" s="365"/>
    </row>
    <row r="602" spans="2:38" ht="15.75" x14ac:dyDescent="0.25">
      <c r="B602" s="20"/>
      <c r="C602" s="286" t="s">
        <v>166</v>
      </c>
      <c r="D602" s="14"/>
      <c r="E602" s="14"/>
      <c r="F602" s="14"/>
      <c r="G602" s="14"/>
      <c r="H602" s="14"/>
      <c r="I602" s="14"/>
      <c r="J602" s="14"/>
      <c r="K602" s="14"/>
      <c r="L602" s="14"/>
      <c r="M602" s="14"/>
      <c r="N602" s="14"/>
      <c r="O602" s="14"/>
      <c r="P602" s="14"/>
      <c r="Q602" s="14"/>
      <c r="R602" s="21"/>
      <c r="S602" s="408"/>
      <c r="T602" s="408"/>
      <c r="U602" s="408"/>
      <c r="V602" s="408"/>
      <c r="W602" s="408"/>
      <c r="X602" s="408"/>
      <c r="Y602" s="408"/>
      <c r="Z602" s="408"/>
      <c r="AA602" s="408"/>
      <c r="AB602" s="408"/>
      <c r="AC602" s="408"/>
      <c r="AD602" s="408"/>
      <c r="AE602" s="408"/>
      <c r="AF602" s="408"/>
      <c r="AG602" s="408"/>
      <c r="AH602" s="408"/>
      <c r="AI602" s="408"/>
      <c r="AJ602" s="408"/>
      <c r="AK602" s="365"/>
      <c r="AL602" s="365"/>
    </row>
    <row r="603" spans="2:38" ht="15.75" x14ac:dyDescent="0.25">
      <c r="B603" s="20"/>
      <c r="C603" s="14"/>
      <c r="D603" s="243">
        <f>IFERROR(SUM(AI57:AJ72),0)</f>
        <v>0</v>
      </c>
      <c r="E603" s="243">
        <f>IFERROR(SUM(AI93:AJ108),0)</f>
        <v>0</v>
      </c>
      <c r="F603" s="243">
        <f>IFERROR(SUM(AI129:AJ144),0)</f>
        <v>0</v>
      </c>
      <c r="G603" s="243">
        <f>IFERROR(SUM(AI165:AJ180),0)</f>
        <v>0</v>
      </c>
      <c r="H603" s="243">
        <f>IFERROR(SUM(AI201:AJ216),0)</f>
        <v>0</v>
      </c>
      <c r="I603" s="243">
        <f>IFERROR(SUM(AI237:AJ252),0)</f>
        <v>0</v>
      </c>
      <c r="J603" s="243">
        <f>IFERROR(SUM(AI273:AJ288),0)</f>
        <v>0</v>
      </c>
      <c r="K603" s="243">
        <f>IFERROR(SUM(AI309:AJ324),0)</f>
        <v>0</v>
      </c>
      <c r="L603" s="243">
        <f>IFERROR(SUM(AI345:AJ360),0)</f>
        <v>0</v>
      </c>
      <c r="M603" s="243">
        <f>IFERROR(SUM(AI381:AJ396),0)</f>
        <v>0</v>
      </c>
      <c r="N603" s="243">
        <f>IFERROR(SUM(AI417:AJ432),0)</f>
        <v>0</v>
      </c>
      <c r="O603" s="243">
        <f>IFERROR(SUM(AI453:AJ468),0)</f>
        <v>0</v>
      </c>
      <c r="P603" s="14"/>
      <c r="Q603" s="14"/>
      <c r="R603" s="21"/>
      <c r="S603" s="408"/>
      <c r="T603" s="408"/>
      <c r="U603" s="408"/>
      <c r="V603" s="408"/>
      <c r="W603" s="408"/>
      <c r="X603" s="408"/>
      <c r="Y603" s="408"/>
      <c r="Z603" s="408"/>
      <c r="AA603" s="408"/>
      <c r="AB603" s="408"/>
      <c r="AC603" s="408"/>
      <c r="AD603" s="408"/>
      <c r="AE603" s="408"/>
      <c r="AF603" s="408"/>
      <c r="AG603" s="408"/>
      <c r="AH603" s="408"/>
      <c r="AI603" s="408"/>
      <c r="AJ603" s="408"/>
      <c r="AK603" s="365"/>
      <c r="AL603" s="365"/>
    </row>
    <row r="604" spans="2:38" ht="15.75" x14ac:dyDescent="0.25">
      <c r="B604" s="20"/>
      <c r="C604" s="285" t="s">
        <v>168</v>
      </c>
      <c r="D604" s="243"/>
      <c r="E604" s="243"/>
      <c r="F604" s="243"/>
      <c r="G604" s="243"/>
      <c r="H604" s="243"/>
      <c r="I604" s="243"/>
      <c r="J604" s="243"/>
      <c r="K604" s="243"/>
      <c r="L604" s="243"/>
      <c r="M604" s="243"/>
      <c r="N604" s="243"/>
      <c r="O604" s="243"/>
      <c r="P604" s="14"/>
      <c r="Q604" s="14"/>
      <c r="R604" s="21"/>
      <c r="S604" s="408"/>
      <c r="T604" s="408"/>
      <c r="U604" s="408"/>
      <c r="V604" s="408"/>
      <c r="W604" s="408"/>
      <c r="X604" s="408"/>
      <c r="Y604" s="408"/>
      <c r="Z604" s="408"/>
      <c r="AA604" s="408"/>
      <c r="AB604" s="408"/>
      <c r="AC604" s="408"/>
      <c r="AD604" s="408"/>
      <c r="AE604" s="408"/>
      <c r="AF604" s="408"/>
      <c r="AG604" s="408"/>
      <c r="AH604" s="408"/>
      <c r="AI604" s="408"/>
      <c r="AJ604" s="408"/>
      <c r="AK604" s="365"/>
      <c r="AL604" s="365"/>
    </row>
    <row r="605" spans="2:38" ht="15.75" x14ac:dyDescent="0.25">
      <c r="B605" s="20"/>
      <c r="C605" s="14"/>
      <c r="D605" s="243">
        <f>D601+D603</f>
        <v>0</v>
      </c>
      <c r="E605" s="243">
        <f t="shared" ref="E605:O605" si="32">E601+E603</f>
        <v>0</v>
      </c>
      <c r="F605" s="243">
        <f t="shared" si="32"/>
        <v>0</v>
      </c>
      <c r="G605" s="243">
        <f t="shared" si="32"/>
        <v>0</v>
      </c>
      <c r="H605" s="243">
        <f t="shared" si="32"/>
        <v>0</v>
      </c>
      <c r="I605" s="243">
        <f t="shared" si="32"/>
        <v>0</v>
      </c>
      <c r="J605" s="243">
        <f t="shared" si="32"/>
        <v>0</v>
      </c>
      <c r="K605" s="243">
        <f t="shared" si="32"/>
        <v>0</v>
      </c>
      <c r="L605" s="243">
        <f t="shared" si="32"/>
        <v>0</v>
      </c>
      <c r="M605" s="243">
        <f t="shared" si="32"/>
        <v>0</v>
      </c>
      <c r="N605" s="243">
        <f t="shared" si="32"/>
        <v>0</v>
      </c>
      <c r="O605" s="243">
        <f t="shared" si="32"/>
        <v>0</v>
      </c>
      <c r="P605" s="14"/>
      <c r="Q605" s="14"/>
      <c r="R605" s="21"/>
      <c r="S605" s="408"/>
      <c r="T605" s="408"/>
      <c r="U605" s="408"/>
      <c r="V605" s="408"/>
      <c r="W605" s="408"/>
      <c r="X605" s="408"/>
      <c r="Y605" s="408"/>
      <c r="Z605" s="408"/>
      <c r="AA605" s="408"/>
      <c r="AB605" s="408"/>
      <c r="AC605" s="408"/>
      <c r="AD605" s="408"/>
      <c r="AE605" s="408"/>
      <c r="AF605" s="408"/>
      <c r="AG605" s="408"/>
      <c r="AH605" s="408"/>
      <c r="AI605" s="408"/>
      <c r="AJ605" s="408"/>
      <c r="AK605" s="365"/>
      <c r="AL605" s="365"/>
    </row>
    <row r="606" spans="2:38" ht="15.75" x14ac:dyDescent="0.25">
      <c r="B606" s="20"/>
      <c r="C606" s="14"/>
      <c r="D606" s="14"/>
      <c r="E606" s="14"/>
      <c r="F606" s="14"/>
      <c r="G606" s="14"/>
      <c r="H606" s="14"/>
      <c r="I606" s="14"/>
      <c r="J606" s="14"/>
      <c r="K606" s="14"/>
      <c r="L606" s="14"/>
      <c r="M606" s="14"/>
      <c r="N606" s="14"/>
      <c r="O606" s="14"/>
      <c r="P606" s="14"/>
      <c r="Q606" s="14"/>
      <c r="R606" s="21"/>
      <c r="S606" s="408"/>
      <c r="T606" s="408"/>
      <c r="U606" s="408"/>
      <c r="V606" s="408"/>
      <c r="W606" s="408"/>
      <c r="X606" s="408"/>
      <c r="Y606" s="408"/>
      <c r="Z606" s="408"/>
      <c r="AA606" s="408"/>
      <c r="AB606" s="408"/>
      <c r="AC606" s="408"/>
      <c r="AD606" s="408"/>
      <c r="AE606" s="408"/>
      <c r="AF606" s="408"/>
      <c r="AG606" s="408"/>
      <c r="AH606" s="408"/>
      <c r="AI606" s="408"/>
      <c r="AJ606" s="408"/>
      <c r="AK606" s="365"/>
      <c r="AL606" s="365"/>
    </row>
    <row r="607" spans="2:38" ht="15.75" x14ac:dyDescent="0.25">
      <c r="B607" s="20"/>
      <c r="C607" s="285" t="s">
        <v>332</v>
      </c>
      <c r="D607" s="14"/>
      <c r="E607" s="14"/>
      <c r="F607" s="14"/>
      <c r="G607" s="14"/>
      <c r="H607" s="14"/>
      <c r="I607" s="14"/>
      <c r="J607" s="14"/>
      <c r="K607" s="14"/>
      <c r="L607" s="14"/>
      <c r="M607" s="14"/>
      <c r="N607" s="14"/>
      <c r="O607" s="14"/>
      <c r="P607" s="14"/>
      <c r="Q607" s="14"/>
      <c r="R607" s="21"/>
      <c r="S607" s="408"/>
      <c r="T607" s="408"/>
      <c r="U607" s="408"/>
      <c r="V607" s="408"/>
      <c r="W607" s="408"/>
      <c r="X607" s="408"/>
      <c r="Y607" s="408"/>
      <c r="Z607" s="408"/>
      <c r="AA607" s="408"/>
      <c r="AB607" s="408"/>
      <c r="AC607" s="408"/>
      <c r="AD607" s="408"/>
      <c r="AE607" s="408"/>
      <c r="AF607" s="408"/>
      <c r="AG607" s="408"/>
      <c r="AH607" s="408"/>
      <c r="AI607" s="408"/>
      <c r="AJ607" s="408"/>
      <c r="AK607" s="365"/>
      <c r="AL607" s="365"/>
    </row>
    <row r="608" spans="2:38" ht="15.75" x14ac:dyDescent="0.25">
      <c r="B608" s="20"/>
      <c r="C608" s="14"/>
      <c r="D608" s="243">
        <f>(D590-D596)*D603</f>
        <v>0</v>
      </c>
      <c r="E608" s="243">
        <f t="shared" ref="E608:O608" si="33">(E590-E596)*E603</f>
        <v>0</v>
      </c>
      <c r="F608" s="243">
        <f t="shared" si="33"/>
        <v>0</v>
      </c>
      <c r="G608" s="243">
        <f t="shared" si="33"/>
        <v>0</v>
      </c>
      <c r="H608" s="243">
        <f t="shared" si="33"/>
        <v>0</v>
      </c>
      <c r="I608" s="243">
        <f t="shared" si="33"/>
        <v>0</v>
      </c>
      <c r="J608" s="243">
        <f t="shared" si="33"/>
        <v>0</v>
      </c>
      <c r="K608" s="243">
        <f t="shared" si="33"/>
        <v>0</v>
      </c>
      <c r="L608" s="243">
        <f t="shared" si="33"/>
        <v>0</v>
      </c>
      <c r="M608" s="243">
        <f t="shared" si="33"/>
        <v>0</v>
      </c>
      <c r="N608" s="243">
        <f t="shared" si="33"/>
        <v>0</v>
      </c>
      <c r="O608" s="243">
        <f t="shared" si="33"/>
        <v>0</v>
      </c>
      <c r="P608" s="243"/>
      <c r="Q608" s="14"/>
      <c r="R608" s="21"/>
      <c r="S608" s="408"/>
      <c r="T608" s="408"/>
      <c r="U608" s="408"/>
      <c r="V608" s="408"/>
      <c r="W608" s="408"/>
      <c r="X608" s="408"/>
      <c r="Y608" s="408"/>
      <c r="Z608" s="408"/>
      <c r="AA608" s="408"/>
      <c r="AB608" s="408"/>
      <c r="AC608" s="408"/>
      <c r="AD608" s="408"/>
      <c r="AE608" s="408"/>
      <c r="AF608" s="408"/>
      <c r="AG608" s="408"/>
      <c r="AH608" s="408"/>
      <c r="AI608" s="408"/>
      <c r="AJ608" s="408"/>
      <c r="AK608" s="365"/>
      <c r="AL608" s="365"/>
    </row>
    <row r="609" spans="2:38" ht="15.75" x14ac:dyDescent="0.25">
      <c r="B609" s="20"/>
      <c r="C609" s="285" t="s">
        <v>333</v>
      </c>
      <c r="D609" s="243"/>
      <c r="E609" s="243"/>
      <c r="F609" s="243"/>
      <c r="G609" s="243"/>
      <c r="H609" s="243"/>
      <c r="I609" s="243"/>
      <c r="J609" s="243"/>
      <c r="K609" s="243"/>
      <c r="L609" s="243"/>
      <c r="M609" s="243"/>
      <c r="N609" s="243"/>
      <c r="O609" s="243"/>
      <c r="P609" s="243"/>
      <c r="Q609" s="14"/>
      <c r="R609" s="21"/>
      <c r="S609" s="408"/>
      <c r="T609" s="408"/>
      <c r="U609" s="408"/>
      <c r="V609" s="408"/>
      <c r="W609" s="408"/>
      <c r="X609" s="408"/>
      <c r="Y609" s="408"/>
      <c r="Z609" s="408"/>
      <c r="AA609" s="408"/>
      <c r="AB609" s="408"/>
      <c r="AC609" s="408"/>
      <c r="AD609" s="408"/>
      <c r="AE609" s="408"/>
      <c r="AF609" s="408"/>
      <c r="AG609" s="408"/>
      <c r="AH609" s="408"/>
      <c r="AI609" s="408"/>
      <c r="AJ609" s="408"/>
      <c r="AK609" s="365"/>
      <c r="AL609" s="365"/>
    </row>
    <row r="610" spans="2:38" ht="15.75" x14ac:dyDescent="0.25">
      <c r="B610" s="20"/>
      <c r="C610" s="14"/>
      <c r="D610" s="243">
        <f t="shared" ref="D610:O610" si="34">(D592+D596)*D605+(D590-D596)*D601</f>
        <v>0</v>
      </c>
      <c r="E610" s="243">
        <f t="shared" si="34"/>
        <v>0</v>
      </c>
      <c r="F610" s="243">
        <f t="shared" si="34"/>
        <v>0</v>
      </c>
      <c r="G610" s="243">
        <f t="shared" si="34"/>
        <v>0</v>
      </c>
      <c r="H610" s="243">
        <f t="shared" si="34"/>
        <v>0</v>
      </c>
      <c r="I610" s="243">
        <f t="shared" si="34"/>
        <v>0</v>
      </c>
      <c r="J610" s="243">
        <f t="shared" si="34"/>
        <v>0</v>
      </c>
      <c r="K610" s="243">
        <f t="shared" si="34"/>
        <v>0</v>
      </c>
      <c r="L610" s="243">
        <f t="shared" si="34"/>
        <v>0</v>
      </c>
      <c r="M610" s="243">
        <f t="shared" si="34"/>
        <v>0</v>
      </c>
      <c r="N610" s="243">
        <f t="shared" si="34"/>
        <v>0</v>
      </c>
      <c r="O610" s="243">
        <f t="shared" si="34"/>
        <v>0</v>
      </c>
      <c r="P610" s="243"/>
      <c r="Q610" s="14"/>
      <c r="R610" s="21"/>
      <c r="S610" s="408"/>
      <c r="T610" s="408"/>
      <c r="U610" s="408"/>
      <c r="V610" s="408"/>
      <c r="W610" s="408"/>
      <c r="X610" s="408"/>
      <c r="Y610" s="408"/>
      <c r="Z610" s="408"/>
      <c r="AA610" s="408"/>
      <c r="AB610" s="408"/>
      <c r="AC610" s="408"/>
      <c r="AD610" s="408"/>
      <c r="AE610" s="408"/>
      <c r="AF610" s="408"/>
      <c r="AG610" s="408"/>
      <c r="AH610" s="408"/>
      <c r="AI610" s="408"/>
      <c r="AJ610" s="408"/>
      <c r="AK610" s="365"/>
      <c r="AL610" s="365"/>
    </row>
    <row r="611" spans="2:38" ht="15.75" x14ac:dyDescent="0.25">
      <c r="B611" s="20"/>
      <c r="C611" s="285" t="s">
        <v>170</v>
      </c>
      <c r="D611" s="243"/>
      <c r="E611" s="243"/>
      <c r="F611" s="243"/>
      <c r="G611" s="243"/>
      <c r="H611" s="243"/>
      <c r="I611" s="243"/>
      <c r="J611" s="243"/>
      <c r="K611" s="243"/>
      <c r="L611" s="243"/>
      <c r="M611" s="243"/>
      <c r="N611" s="243"/>
      <c r="O611" s="243"/>
      <c r="P611" s="243"/>
      <c r="Q611" s="14"/>
      <c r="R611" s="21"/>
      <c r="S611" s="408"/>
      <c r="T611" s="408"/>
      <c r="U611" s="408"/>
      <c r="V611" s="408"/>
      <c r="W611" s="408"/>
      <c r="X611" s="408"/>
      <c r="Y611" s="408"/>
      <c r="Z611" s="408"/>
      <c r="AA611" s="408"/>
      <c r="AB611" s="408"/>
      <c r="AC611" s="408"/>
      <c r="AD611" s="408"/>
      <c r="AE611" s="408"/>
      <c r="AF611" s="408"/>
      <c r="AG611" s="408"/>
      <c r="AH611" s="408"/>
      <c r="AI611" s="408"/>
      <c r="AJ611" s="408"/>
      <c r="AK611" s="365"/>
      <c r="AL611" s="365"/>
    </row>
    <row r="612" spans="2:38" ht="15.75" x14ac:dyDescent="0.25">
      <c r="B612" s="20"/>
      <c r="C612" s="14"/>
      <c r="D612" s="243">
        <f t="shared" ref="D612:O612" si="35">D594*D605</f>
        <v>0</v>
      </c>
      <c r="E612" s="243">
        <f t="shared" si="35"/>
        <v>0</v>
      </c>
      <c r="F612" s="243">
        <f t="shared" si="35"/>
        <v>0</v>
      </c>
      <c r="G612" s="243">
        <f t="shared" si="35"/>
        <v>0</v>
      </c>
      <c r="H612" s="243">
        <f t="shared" si="35"/>
        <v>0</v>
      </c>
      <c r="I612" s="243">
        <f t="shared" si="35"/>
        <v>0</v>
      </c>
      <c r="J612" s="243">
        <f t="shared" si="35"/>
        <v>0</v>
      </c>
      <c r="K612" s="243">
        <f t="shared" si="35"/>
        <v>0</v>
      </c>
      <c r="L612" s="243">
        <f t="shared" si="35"/>
        <v>0</v>
      </c>
      <c r="M612" s="243">
        <f t="shared" si="35"/>
        <v>0</v>
      </c>
      <c r="N612" s="243">
        <f t="shared" si="35"/>
        <v>0</v>
      </c>
      <c r="O612" s="243">
        <f t="shared" si="35"/>
        <v>0</v>
      </c>
      <c r="P612" s="243"/>
      <c r="Q612" s="14"/>
      <c r="R612" s="21"/>
      <c r="S612" s="408"/>
      <c r="T612" s="408"/>
      <c r="U612" s="408"/>
      <c r="V612" s="408"/>
      <c r="W612" s="408"/>
      <c r="X612" s="408"/>
      <c r="Y612" s="408"/>
      <c r="Z612" s="408"/>
      <c r="AA612" s="408"/>
      <c r="AB612" s="408"/>
      <c r="AC612" s="408"/>
      <c r="AD612" s="408"/>
      <c r="AE612" s="408"/>
      <c r="AF612" s="408"/>
      <c r="AG612" s="408"/>
      <c r="AH612" s="408"/>
      <c r="AI612" s="408"/>
      <c r="AJ612" s="408"/>
      <c r="AK612" s="365"/>
      <c r="AL612" s="365"/>
    </row>
    <row r="613" spans="2:38" ht="15.75" x14ac:dyDescent="0.25">
      <c r="B613" s="20"/>
      <c r="C613" s="285" t="s">
        <v>237</v>
      </c>
      <c r="D613" s="243"/>
      <c r="E613" s="243"/>
      <c r="F613" s="243"/>
      <c r="G613" s="243"/>
      <c r="H613" s="243"/>
      <c r="I613" s="243"/>
      <c r="J613" s="243"/>
      <c r="K613" s="243"/>
      <c r="L613" s="243"/>
      <c r="M613" s="243"/>
      <c r="N613" s="243"/>
      <c r="O613" s="243"/>
      <c r="P613" s="243"/>
      <c r="Q613" s="14"/>
      <c r="R613" s="21"/>
      <c r="S613" s="408"/>
      <c r="T613" s="408"/>
      <c r="U613" s="408"/>
      <c r="V613" s="408"/>
      <c r="W613" s="408"/>
      <c r="X613" s="408"/>
      <c r="Y613" s="408"/>
      <c r="Z613" s="408"/>
      <c r="AA613" s="408"/>
      <c r="AB613" s="408"/>
      <c r="AC613" s="408"/>
      <c r="AD613" s="408"/>
      <c r="AE613" s="408"/>
      <c r="AF613" s="408"/>
      <c r="AG613" s="408"/>
      <c r="AH613" s="408"/>
      <c r="AI613" s="408"/>
      <c r="AJ613" s="408"/>
      <c r="AK613" s="365"/>
      <c r="AL613" s="365"/>
    </row>
    <row r="614" spans="2:38" ht="15.75" x14ac:dyDescent="0.25">
      <c r="B614" s="20"/>
      <c r="C614" s="14"/>
      <c r="D614" s="243">
        <f>IFERROR(SUM(January_OnPeak)*(D590-D596),0)</f>
        <v>0</v>
      </c>
      <c r="E614" s="243">
        <f>IFERROR(SUM(February_OnPeak)*(E590-E596),0)</f>
        <v>0</v>
      </c>
      <c r="F614" s="243"/>
      <c r="G614" s="243"/>
      <c r="H614" s="243"/>
      <c r="I614" s="243"/>
      <c r="J614" s="243"/>
      <c r="K614" s="243"/>
      <c r="L614" s="243"/>
      <c r="M614" s="243"/>
      <c r="N614" s="243"/>
      <c r="O614" s="243">
        <f>IFERROR(SUM(December_OnPeak)*(O590-O596),0)</f>
        <v>0</v>
      </c>
      <c r="P614" s="243"/>
      <c r="Q614" s="14"/>
      <c r="R614" s="21"/>
      <c r="S614" s="37" t="str">
        <f>IF(SUM(D614:O614)&gt;0,"&lt;== See Part V (a)(i), above","")</f>
        <v/>
      </c>
      <c r="T614" s="408"/>
      <c r="U614" s="408"/>
      <c r="V614" s="408"/>
      <c r="W614" s="408"/>
      <c r="X614" s="408"/>
      <c r="Y614" s="408"/>
      <c r="Z614" s="408"/>
      <c r="AA614" s="408"/>
      <c r="AB614" s="408"/>
      <c r="AC614" s="408"/>
      <c r="AD614" s="408"/>
      <c r="AE614" s="408"/>
      <c r="AF614" s="408"/>
      <c r="AG614" s="408"/>
      <c r="AH614" s="408"/>
      <c r="AI614" s="408"/>
      <c r="AJ614" s="408"/>
      <c r="AK614" s="365"/>
      <c r="AL614" s="365"/>
    </row>
    <row r="615" spans="2:38" ht="15.75" x14ac:dyDescent="0.25">
      <c r="B615" s="20"/>
      <c r="C615" s="285" t="s">
        <v>171</v>
      </c>
      <c r="D615" s="243"/>
      <c r="E615" s="243"/>
      <c r="F615" s="243"/>
      <c r="G615" s="243"/>
      <c r="H615" s="243"/>
      <c r="I615" s="243"/>
      <c r="J615" s="243"/>
      <c r="K615" s="243"/>
      <c r="L615" s="243"/>
      <c r="M615" s="243"/>
      <c r="N615" s="243"/>
      <c r="O615" s="243"/>
      <c r="P615" s="243"/>
      <c r="Q615" s="14"/>
      <c r="R615" s="21"/>
      <c r="S615" s="408"/>
      <c r="T615" s="408"/>
      <c r="U615" s="408"/>
      <c r="V615" s="408"/>
      <c r="W615" s="408"/>
      <c r="X615" s="408"/>
      <c r="Y615" s="408"/>
      <c r="Z615" s="408"/>
      <c r="AA615" s="408"/>
      <c r="AB615" s="408"/>
      <c r="AC615" s="408"/>
      <c r="AD615" s="408"/>
      <c r="AE615" s="408"/>
      <c r="AF615" s="408"/>
      <c r="AG615" s="408"/>
      <c r="AH615" s="408"/>
      <c r="AI615" s="408"/>
      <c r="AJ615" s="408"/>
      <c r="AK615" s="365"/>
      <c r="AL615" s="365"/>
    </row>
    <row r="616" spans="2:38" ht="15.75" x14ac:dyDescent="0.25">
      <c r="B616" s="20"/>
      <c r="C616" s="14"/>
      <c r="D616" s="243">
        <f>D612-D608-D610</f>
        <v>0</v>
      </c>
      <c r="E616" s="243">
        <f t="shared" ref="E616:O616" si="36">E612-E608-E610</f>
        <v>0</v>
      </c>
      <c r="F616" s="243">
        <f t="shared" si="36"/>
        <v>0</v>
      </c>
      <c r="G616" s="243">
        <f t="shared" si="36"/>
        <v>0</v>
      </c>
      <c r="H616" s="243">
        <f t="shared" si="36"/>
        <v>0</v>
      </c>
      <c r="I616" s="243">
        <f t="shared" si="36"/>
        <v>0</v>
      </c>
      <c r="J616" s="243">
        <f t="shared" si="36"/>
        <v>0</v>
      </c>
      <c r="K616" s="243">
        <f t="shared" si="36"/>
        <v>0</v>
      </c>
      <c r="L616" s="243">
        <f t="shared" si="36"/>
        <v>0</v>
      </c>
      <c r="M616" s="243">
        <f t="shared" si="36"/>
        <v>0</v>
      </c>
      <c r="N616" s="243">
        <f t="shared" si="36"/>
        <v>0</v>
      </c>
      <c r="O616" s="243">
        <f t="shared" si="36"/>
        <v>0</v>
      </c>
      <c r="P616" s="243"/>
      <c r="Q616" s="14"/>
      <c r="R616" s="21"/>
      <c r="S616" s="408"/>
      <c r="T616" s="408"/>
      <c r="U616" s="408"/>
      <c r="V616" s="408"/>
      <c r="W616" s="408"/>
      <c r="X616" s="408"/>
      <c r="Y616" s="408"/>
      <c r="Z616" s="408"/>
      <c r="AA616" s="408"/>
      <c r="AB616" s="408"/>
      <c r="AC616" s="408"/>
      <c r="AD616" s="408"/>
      <c r="AE616" s="408"/>
      <c r="AF616" s="408"/>
      <c r="AG616" s="408"/>
      <c r="AH616" s="408"/>
      <c r="AI616" s="408"/>
      <c r="AJ616" s="408"/>
      <c r="AK616" s="365"/>
      <c r="AL616" s="365"/>
    </row>
    <row r="617" spans="2:38" ht="16.5" thickBot="1" x14ac:dyDescent="0.3">
      <c r="B617" s="60"/>
      <c r="C617" s="240"/>
      <c r="D617" s="241"/>
      <c r="E617" s="241"/>
      <c r="F617" s="241"/>
      <c r="G617" s="241"/>
      <c r="H617" s="241"/>
      <c r="I617" s="241"/>
      <c r="J617" s="241"/>
      <c r="K617" s="241"/>
      <c r="L617" s="241"/>
      <c r="M617" s="241"/>
      <c r="N617" s="241"/>
      <c r="O617" s="241"/>
      <c r="P617" s="241"/>
      <c r="Q617" s="242"/>
      <c r="R617" s="64"/>
      <c r="S617" s="408"/>
      <c r="T617" s="408"/>
      <c r="U617" s="408"/>
      <c r="V617" s="408"/>
      <c r="W617" s="408"/>
      <c r="X617" s="408"/>
      <c r="Y617" s="408"/>
      <c r="Z617" s="408"/>
      <c r="AA617" s="408"/>
      <c r="AB617" s="408"/>
      <c r="AC617" s="408"/>
      <c r="AD617" s="408"/>
      <c r="AE617" s="408"/>
      <c r="AF617" s="408"/>
      <c r="AG617" s="408"/>
      <c r="AH617" s="408"/>
      <c r="AI617" s="408"/>
      <c r="AJ617" s="408"/>
      <c r="AK617" s="365"/>
      <c r="AL617" s="365"/>
    </row>
    <row r="618" spans="2:38" x14ac:dyDescent="0.25">
      <c r="S618" s="365"/>
      <c r="T618" s="365"/>
      <c r="U618" s="365"/>
      <c r="V618" s="365"/>
      <c r="W618" s="365"/>
      <c r="X618" s="365"/>
      <c r="Y618" s="365"/>
      <c r="Z618" s="365"/>
      <c r="AA618" s="365"/>
      <c r="AB618" s="365"/>
      <c r="AC618" s="365"/>
      <c r="AD618" s="365"/>
      <c r="AE618" s="365"/>
      <c r="AF618" s="365"/>
      <c r="AG618" s="365"/>
      <c r="AH618" s="365"/>
      <c r="AI618" s="365"/>
      <c r="AJ618" s="365"/>
      <c r="AK618" s="365"/>
      <c r="AL618" s="365"/>
    </row>
  </sheetData>
  <sheetProtection selectLockedCells="1"/>
  <mergeCells count="376">
    <mergeCell ref="J566:Q566"/>
    <mergeCell ref="B582:R582"/>
    <mergeCell ref="B583:R583"/>
    <mergeCell ref="B585:R585"/>
    <mergeCell ref="H518:I518"/>
    <mergeCell ref="O518:P518"/>
    <mergeCell ref="H520:I520"/>
    <mergeCell ref="C522:Q524"/>
    <mergeCell ref="B535:R535"/>
    <mergeCell ref="B536:R536"/>
    <mergeCell ref="E537:J537"/>
    <mergeCell ref="M537:N537"/>
    <mergeCell ref="B540:R540"/>
    <mergeCell ref="E509:J509"/>
    <mergeCell ref="M509:N509"/>
    <mergeCell ref="C511:Q516"/>
    <mergeCell ref="AI469:AJ469"/>
    <mergeCell ref="J473:Q473"/>
    <mergeCell ref="J475:Q475"/>
    <mergeCell ref="B504:R504"/>
    <mergeCell ref="B505:R505"/>
    <mergeCell ref="B506:R506"/>
    <mergeCell ref="AI463:AJ463"/>
    <mergeCell ref="AI464:AJ464"/>
    <mergeCell ref="AI465:AJ465"/>
    <mergeCell ref="AI466:AJ466"/>
    <mergeCell ref="AI467:AJ467"/>
    <mergeCell ref="AI468:AJ468"/>
    <mergeCell ref="AI457:AJ457"/>
    <mergeCell ref="AI458:AJ458"/>
    <mergeCell ref="AI459:AJ459"/>
    <mergeCell ref="AI460:AJ460"/>
    <mergeCell ref="AI461:AJ461"/>
    <mergeCell ref="AI462:AJ462"/>
    <mergeCell ref="AI451:AJ451"/>
    <mergeCell ref="AI452:AJ452"/>
    <mergeCell ref="AI453:AJ453"/>
    <mergeCell ref="AI454:AJ454"/>
    <mergeCell ref="AI455:AJ455"/>
    <mergeCell ref="AI456:AJ456"/>
    <mergeCell ref="AI445:AJ445"/>
    <mergeCell ref="AI446:AJ446"/>
    <mergeCell ref="AI447:AJ447"/>
    <mergeCell ref="AI448:AJ448"/>
    <mergeCell ref="AI449:AJ449"/>
    <mergeCell ref="AI450:AJ450"/>
    <mergeCell ref="AI432:AJ432"/>
    <mergeCell ref="AI433:AJ433"/>
    <mergeCell ref="B438:R438"/>
    <mergeCell ref="B439:R439"/>
    <mergeCell ref="C440:Q440"/>
    <mergeCell ref="AI444:AJ444"/>
    <mergeCell ref="AI426:AJ426"/>
    <mergeCell ref="AI427:AJ427"/>
    <mergeCell ref="AI428:AJ428"/>
    <mergeCell ref="AI429:AJ429"/>
    <mergeCell ref="AI430:AJ430"/>
    <mergeCell ref="AI431:AJ431"/>
    <mergeCell ref="AI420:AJ420"/>
    <mergeCell ref="AI421:AJ421"/>
    <mergeCell ref="AI422:AJ422"/>
    <mergeCell ref="AI423:AJ423"/>
    <mergeCell ref="AI424:AJ424"/>
    <mergeCell ref="AI425:AJ425"/>
    <mergeCell ref="AI414:AJ414"/>
    <mergeCell ref="AI415:AJ415"/>
    <mergeCell ref="AI416:AJ416"/>
    <mergeCell ref="AI417:AJ417"/>
    <mergeCell ref="AI418:AJ418"/>
    <mergeCell ref="AI419:AJ419"/>
    <mergeCell ref="AI408:AJ408"/>
    <mergeCell ref="AI409:AJ409"/>
    <mergeCell ref="AI410:AJ410"/>
    <mergeCell ref="AI411:AJ411"/>
    <mergeCell ref="AI412:AJ412"/>
    <mergeCell ref="AI413:AJ413"/>
    <mergeCell ref="AI395:AJ395"/>
    <mergeCell ref="AI396:AJ396"/>
    <mergeCell ref="AI397:AJ397"/>
    <mergeCell ref="B402:R402"/>
    <mergeCell ref="B403:R403"/>
    <mergeCell ref="C404:Q404"/>
    <mergeCell ref="AI389:AJ389"/>
    <mergeCell ref="AI390:AJ390"/>
    <mergeCell ref="AI391:AJ391"/>
    <mergeCell ref="AI392:AJ392"/>
    <mergeCell ref="AI393:AJ393"/>
    <mergeCell ref="AI394:AJ394"/>
    <mergeCell ref="AI383:AJ383"/>
    <mergeCell ref="AI384:AJ384"/>
    <mergeCell ref="AI385:AJ385"/>
    <mergeCell ref="AI386:AJ386"/>
    <mergeCell ref="AI387:AJ387"/>
    <mergeCell ref="AI388:AJ388"/>
    <mergeCell ref="AI377:AJ377"/>
    <mergeCell ref="AI378:AJ378"/>
    <mergeCell ref="AI379:AJ379"/>
    <mergeCell ref="AI380:AJ380"/>
    <mergeCell ref="AI381:AJ381"/>
    <mergeCell ref="AI382:AJ382"/>
    <mergeCell ref="C368:Q368"/>
    <mergeCell ref="AI372:AJ372"/>
    <mergeCell ref="AI373:AJ373"/>
    <mergeCell ref="AI374:AJ374"/>
    <mergeCell ref="AI375:AJ375"/>
    <mergeCell ref="AI376:AJ376"/>
    <mergeCell ref="AI358:AJ358"/>
    <mergeCell ref="AI359:AJ359"/>
    <mergeCell ref="AI360:AJ360"/>
    <mergeCell ref="AI361:AJ361"/>
    <mergeCell ref="B366:R366"/>
    <mergeCell ref="B367:R367"/>
    <mergeCell ref="AI352:AJ352"/>
    <mergeCell ref="AI353:AJ353"/>
    <mergeCell ref="AI354:AJ354"/>
    <mergeCell ref="AI355:AJ355"/>
    <mergeCell ref="AI356:AJ356"/>
    <mergeCell ref="AI357:AJ357"/>
    <mergeCell ref="AI346:AJ346"/>
    <mergeCell ref="AI347:AJ347"/>
    <mergeCell ref="AI348:AJ348"/>
    <mergeCell ref="AI349:AJ349"/>
    <mergeCell ref="AI350:AJ350"/>
    <mergeCell ref="AI351:AJ351"/>
    <mergeCell ref="AI340:AJ340"/>
    <mergeCell ref="AI341:AJ341"/>
    <mergeCell ref="AI342:AJ342"/>
    <mergeCell ref="AI343:AJ343"/>
    <mergeCell ref="AI344:AJ344"/>
    <mergeCell ref="AI345:AJ345"/>
    <mergeCell ref="B331:R331"/>
    <mergeCell ref="C332:Q332"/>
    <mergeCell ref="AI336:AJ336"/>
    <mergeCell ref="AI337:AJ337"/>
    <mergeCell ref="AI338:AJ338"/>
    <mergeCell ref="AI339:AJ339"/>
    <mergeCell ref="AI321:AJ321"/>
    <mergeCell ref="AI322:AJ322"/>
    <mergeCell ref="AI323:AJ323"/>
    <mergeCell ref="AI324:AJ324"/>
    <mergeCell ref="AI325:AJ325"/>
    <mergeCell ref="B330:R330"/>
    <mergeCell ref="AI315:AJ315"/>
    <mergeCell ref="AI316:AJ316"/>
    <mergeCell ref="AI317:AJ317"/>
    <mergeCell ref="AI318:AJ318"/>
    <mergeCell ref="AI319:AJ319"/>
    <mergeCell ref="AI320:AJ320"/>
    <mergeCell ref="AI309:AJ309"/>
    <mergeCell ref="AI310:AJ310"/>
    <mergeCell ref="AI311:AJ311"/>
    <mergeCell ref="AI312:AJ312"/>
    <mergeCell ref="AI313:AJ313"/>
    <mergeCell ref="AI314:AJ314"/>
    <mergeCell ref="AI303:AJ303"/>
    <mergeCell ref="AI304:AJ304"/>
    <mergeCell ref="AI305:AJ305"/>
    <mergeCell ref="AI306:AJ306"/>
    <mergeCell ref="AI307:AJ307"/>
    <mergeCell ref="AI308:AJ308"/>
    <mergeCell ref="B294:R294"/>
    <mergeCell ref="B295:R295"/>
    <mergeCell ref="C296:Q296"/>
    <mergeCell ref="AI300:AJ300"/>
    <mergeCell ref="AI301:AJ301"/>
    <mergeCell ref="AI302:AJ302"/>
    <mergeCell ref="AI284:AJ284"/>
    <mergeCell ref="AI285:AJ285"/>
    <mergeCell ref="AI286:AJ286"/>
    <mergeCell ref="AI287:AJ287"/>
    <mergeCell ref="AI288:AJ288"/>
    <mergeCell ref="AI289:AJ289"/>
    <mergeCell ref="AI278:AJ278"/>
    <mergeCell ref="AI279:AJ279"/>
    <mergeCell ref="AI280:AJ280"/>
    <mergeCell ref="AI281:AJ281"/>
    <mergeCell ref="AI282:AJ282"/>
    <mergeCell ref="AI283:AJ283"/>
    <mergeCell ref="AI272:AJ272"/>
    <mergeCell ref="AI273:AJ273"/>
    <mergeCell ref="AI274:AJ274"/>
    <mergeCell ref="AI275:AJ275"/>
    <mergeCell ref="AI276:AJ276"/>
    <mergeCell ref="AI277:AJ277"/>
    <mergeCell ref="AI266:AJ266"/>
    <mergeCell ref="AI267:AJ267"/>
    <mergeCell ref="AI268:AJ268"/>
    <mergeCell ref="AI269:AJ269"/>
    <mergeCell ref="AI270:AJ270"/>
    <mergeCell ref="AI271:AJ271"/>
    <mergeCell ref="AI253:AJ253"/>
    <mergeCell ref="B258:R258"/>
    <mergeCell ref="B259:R259"/>
    <mergeCell ref="C260:Q260"/>
    <mergeCell ref="AI264:AJ264"/>
    <mergeCell ref="AI265:AJ265"/>
    <mergeCell ref="AI247:AJ247"/>
    <mergeCell ref="AI248:AJ248"/>
    <mergeCell ref="AI249:AJ249"/>
    <mergeCell ref="AI250:AJ250"/>
    <mergeCell ref="AI251:AJ251"/>
    <mergeCell ref="AI252:AJ252"/>
    <mergeCell ref="AI241:AJ241"/>
    <mergeCell ref="AI242:AJ242"/>
    <mergeCell ref="AI243:AJ243"/>
    <mergeCell ref="AI244:AJ244"/>
    <mergeCell ref="AI245:AJ245"/>
    <mergeCell ref="AI246:AJ246"/>
    <mergeCell ref="AI235:AJ235"/>
    <mergeCell ref="AI236:AJ236"/>
    <mergeCell ref="AI237:AJ237"/>
    <mergeCell ref="AI238:AJ238"/>
    <mergeCell ref="AI239:AJ239"/>
    <mergeCell ref="AI240:AJ240"/>
    <mergeCell ref="AI229:AJ229"/>
    <mergeCell ref="AI230:AJ230"/>
    <mergeCell ref="AI231:AJ231"/>
    <mergeCell ref="AI232:AJ232"/>
    <mergeCell ref="AI233:AJ233"/>
    <mergeCell ref="AI234:AJ234"/>
    <mergeCell ref="AI216:AJ216"/>
    <mergeCell ref="AI217:AJ217"/>
    <mergeCell ref="B222:R222"/>
    <mergeCell ref="B223:R223"/>
    <mergeCell ref="C224:Q224"/>
    <mergeCell ref="AI228:AJ228"/>
    <mergeCell ref="AI210:AJ210"/>
    <mergeCell ref="AI211:AJ211"/>
    <mergeCell ref="AI212:AJ212"/>
    <mergeCell ref="AI213:AJ213"/>
    <mergeCell ref="AI214:AJ214"/>
    <mergeCell ref="AI215:AJ215"/>
    <mergeCell ref="AI204:AJ204"/>
    <mergeCell ref="AI205:AJ205"/>
    <mergeCell ref="AI206:AJ206"/>
    <mergeCell ref="AI207:AJ207"/>
    <mergeCell ref="AI208:AJ208"/>
    <mergeCell ref="AI209:AJ209"/>
    <mergeCell ref="AI198:AJ198"/>
    <mergeCell ref="AI199:AJ199"/>
    <mergeCell ref="AI200:AJ200"/>
    <mergeCell ref="AI201:AJ201"/>
    <mergeCell ref="AI202:AJ202"/>
    <mergeCell ref="AI203:AJ203"/>
    <mergeCell ref="AI192:AJ192"/>
    <mergeCell ref="AI193:AJ193"/>
    <mergeCell ref="AI194:AJ194"/>
    <mergeCell ref="AI195:AJ195"/>
    <mergeCell ref="AI196:AJ196"/>
    <mergeCell ref="AI197:AJ197"/>
    <mergeCell ref="AI179:AJ179"/>
    <mergeCell ref="AI180:AJ180"/>
    <mergeCell ref="AI181:AJ181"/>
    <mergeCell ref="B186:R186"/>
    <mergeCell ref="B187:R187"/>
    <mergeCell ref="C188:Q188"/>
    <mergeCell ref="AI173:AJ173"/>
    <mergeCell ref="AI174:AJ174"/>
    <mergeCell ref="AI175:AJ175"/>
    <mergeCell ref="AI176:AJ176"/>
    <mergeCell ref="AI177:AJ177"/>
    <mergeCell ref="AI178:AJ178"/>
    <mergeCell ref="AI167:AJ167"/>
    <mergeCell ref="AI168:AJ168"/>
    <mergeCell ref="AI169:AJ169"/>
    <mergeCell ref="AI170:AJ170"/>
    <mergeCell ref="AI171:AJ171"/>
    <mergeCell ref="AI172:AJ172"/>
    <mergeCell ref="AI161:AJ161"/>
    <mergeCell ref="AI162:AJ162"/>
    <mergeCell ref="AI163:AJ163"/>
    <mergeCell ref="AI164:AJ164"/>
    <mergeCell ref="AI165:AJ165"/>
    <mergeCell ref="AI166:AJ166"/>
    <mergeCell ref="C152:Q152"/>
    <mergeCell ref="AI156:AJ156"/>
    <mergeCell ref="AI157:AJ157"/>
    <mergeCell ref="AI158:AJ158"/>
    <mergeCell ref="AI159:AJ159"/>
    <mergeCell ref="AI160:AJ160"/>
    <mergeCell ref="AI142:AJ142"/>
    <mergeCell ref="AI143:AJ143"/>
    <mergeCell ref="AI144:AJ144"/>
    <mergeCell ref="AI145:AJ145"/>
    <mergeCell ref="B150:R150"/>
    <mergeCell ref="B151:R151"/>
    <mergeCell ref="AI136:AJ136"/>
    <mergeCell ref="AI137:AJ137"/>
    <mergeCell ref="AI138:AJ138"/>
    <mergeCell ref="AI139:AJ139"/>
    <mergeCell ref="AI140:AJ140"/>
    <mergeCell ref="AI141:AJ141"/>
    <mergeCell ref="AI130:AJ130"/>
    <mergeCell ref="AI131:AJ131"/>
    <mergeCell ref="AI132:AJ132"/>
    <mergeCell ref="AI133:AJ133"/>
    <mergeCell ref="AI134:AJ134"/>
    <mergeCell ref="AI135:AJ135"/>
    <mergeCell ref="AI124:AJ124"/>
    <mergeCell ref="AI125:AJ125"/>
    <mergeCell ref="AI126:AJ126"/>
    <mergeCell ref="AI127:AJ127"/>
    <mergeCell ref="AI128:AJ128"/>
    <mergeCell ref="AI129:AJ129"/>
    <mergeCell ref="B115:R115"/>
    <mergeCell ref="C116:Q116"/>
    <mergeCell ref="AI120:AJ120"/>
    <mergeCell ref="AI121:AJ121"/>
    <mergeCell ref="AI122:AJ122"/>
    <mergeCell ref="AI123:AJ123"/>
    <mergeCell ref="AI105:AJ105"/>
    <mergeCell ref="AI106:AJ106"/>
    <mergeCell ref="AI107:AJ107"/>
    <mergeCell ref="AI108:AJ108"/>
    <mergeCell ref="AI109:AJ109"/>
    <mergeCell ref="B114:R114"/>
    <mergeCell ref="AI99:AJ99"/>
    <mergeCell ref="AI100:AJ100"/>
    <mergeCell ref="AI101:AJ101"/>
    <mergeCell ref="AI102:AJ102"/>
    <mergeCell ref="AI103:AJ103"/>
    <mergeCell ref="AI104:AJ104"/>
    <mergeCell ref="AI93:AJ93"/>
    <mergeCell ref="AI94:AJ94"/>
    <mergeCell ref="AI95:AJ95"/>
    <mergeCell ref="AI96:AJ96"/>
    <mergeCell ref="AI97:AJ97"/>
    <mergeCell ref="AI98:AJ98"/>
    <mergeCell ref="AI87:AJ87"/>
    <mergeCell ref="AI88:AJ88"/>
    <mergeCell ref="AI89:AJ89"/>
    <mergeCell ref="AI90:AJ90"/>
    <mergeCell ref="AI91:AJ91"/>
    <mergeCell ref="AI92:AJ92"/>
    <mergeCell ref="B78:R78"/>
    <mergeCell ref="B79:R79"/>
    <mergeCell ref="C80:Q80"/>
    <mergeCell ref="AI84:AJ84"/>
    <mergeCell ref="AI85:AJ85"/>
    <mergeCell ref="AI86:AJ86"/>
    <mergeCell ref="AI68:AJ68"/>
    <mergeCell ref="AI69:AJ69"/>
    <mergeCell ref="AI70:AJ70"/>
    <mergeCell ref="AI71:AJ71"/>
    <mergeCell ref="AI72:AJ72"/>
    <mergeCell ref="AI73:AJ73"/>
    <mergeCell ref="AI62:AJ62"/>
    <mergeCell ref="AI63:AJ63"/>
    <mergeCell ref="AI64:AJ64"/>
    <mergeCell ref="AI65:AJ65"/>
    <mergeCell ref="AI66:AJ66"/>
    <mergeCell ref="AI67:AJ67"/>
    <mergeCell ref="AI56:AJ56"/>
    <mergeCell ref="AI57:AJ57"/>
    <mergeCell ref="AI58:AJ58"/>
    <mergeCell ref="AI59:AJ59"/>
    <mergeCell ref="AI60:AJ60"/>
    <mergeCell ref="AI61:AJ61"/>
    <mergeCell ref="AI53:AJ53"/>
    <mergeCell ref="AI54:AJ54"/>
    <mergeCell ref="AI55:AJ55"/>
    <mergeCell ref="B42:R42"/>
    <mergeCell ref="B43:R43"/>
    <mergeCell ref="C44:Q44"/>
    <mergeCell ref="AI47:AJ47"/>
    <mergeCell ref="AI48:AJ48"/>
    <mergeCell ref="AI49:AJ49"/>
    <mergeCell ref="B3:R3"/>
    <mergeCell ref="B4:R4"/>
    <mergeCell ref="B5:R5"/>
    <mergeCell ref="C9:Q10"/>
    <mergeCell ref="C11:O34"/>
    <mergeCell ref="C36:Q38"/>
    <mergeCell ref="AI50:AJ50"/>
    <mergeCell ref="AI51:AJ51"/>
    <mergeCell ref="AI52:AJ52"/>
  </mergeCells>
  <conditionalFormatting sqref="F57:J72">
    <cfRule type="notContainsBlanks" dxfId="29" priority="15">
      <formula>LEN(TRIM(F57))&gt;0</formula>
    </cfRule>
  </conditionalFormatting>
  <conditionalFormatting sqref="M57:Q72">
    <cfRule type="notContainsBlanks" dxfId="28" priority="14">
      <formula>LEN(TRIM(M57))&gt;0</formula>
    </cfRule>
  </conditionalFormatting>
  <conditionalFormatting sqref="T57:X72">
    <cfRule type="notContainsBlanks" dxfId="27" priority="13">
      <formula>LEN(TRIM(T57))&gt;0</formula>
    </cfRule>
  </conditionalFormatting>
  <conditionalFormatting sqref="AA57:AE72">
    <cfRule type="notContainsBlanks" dxfId="26" priority="12">
      <formula>LEN(TRIM(AA57))&gt;0</formula>
    </cfRule>
  </conditionalFormatting>
  <conditionalFormatting sqref="AH57:AH72">
    <cfRule type="notContainsBlanks" dxfId="25" priority="11">
      <formula>LEN(TRIM(AH57))&gt;0</formula>
    </cfRule>
  </conditionalFormatting>
  <conditionalFormatting sqref="D93:G108">
    <cfRule type="notContainsBlanks" dxfId="24" priority="10">
      <formula>LEN(TRIM(D93))&gt;0</formula>
    </cfRule>
  </conditionalFormatting>
  <conditionalFormatting sqref="J93:N108">
    <cfRule type="notContainsBlanks" dxfId="23" priority="9">
      <formula>LEN(TRIM(J93))&gt;0</formula>
    </cfRule>
  </conditionalFormatting>
  <conditionalFormatting sqref="Q93:U108">
    <cfRule type="notContainsBlanks" dxfId="22" priority="8">
      <formula>LEN(TRIM(Q93))&gt;0</formula>
    </cfRule>
  </conditionalFormatting>
  <conditionalFormatting sqref="X93:AB108">
    <cfRule type="notContainsBlanks" dxfId="21" priority="7">
      <formula>LEN(TRIM(X93))&gt;0</formula>
    </cfRule>
  </conditionalFormatting>
  <conditionalFormatting sqref="AE93:AE108">
    <cfRule type="notContainsBlanks" dxfId="20" priority="6">
      <formula>LEN(TRIM(AE93))&gt;0</formula>
    </cfRule>
  </conditionalFormatting>
  <conditionalFormatting sqref="D453:E468">
    <cfRule type="notContainsBlanks" dxfId="19" priority="5">
      <formula>LEN(TRIM(D453))&gt;0</formula>
    </cfRule>
  </conditionalFormatting>
  <conditionalFormatting sqref="H453:L468">
    <cfRule type="notContainsBlanks" dxfId="18" priority="4">
      <formula>LEN(TRIM(H453))&gt;0</formula>
    </cfRule>
  </conditionalFormatting>
  <conditionalFormatting sqref="O453:S468">
    <cfRule type="notContainsBlanks" dxfId="17" priority="3">
      <formula>LEN(TRIM(O453))&gt;0</formula>
    </cfRule>
  </conditionalFormatting>
  <conditionalFormatting sqref="V453:Z468">
    <cfRule type="notContainsBlanks" dxfId="16" priority="2">
      <formula>LEN(TRIM(V453))&gt;0</formula>
    </cfRule>
  </conditionalFormatting>
  <conditionalFormatting sqref="AD453:AG468">
    <cfRule type="notContainsBlanks" dxfId="15" priority="1">
      <formula>LEN(TRIM(AD453))&gt;0</formula>
    </cfRule>
  </conditionalFormatting>
  <dataValidations count="11">
    <dataValidation allowBlank="1" showErrorMessage="1" sqref="AE408:AE409 AB444:AB445 AE264:AE265 G300:G301 F336:F337 F408:F409 G372:G373 G444:G445"/>
    <dataValidation allowBlank="1" showInputMessage="1" showErrorMessage="1" promptTitle="Highest Winter Peak Period Hour" prompt="Enter Highest Winter Peak Period Hourly delivery in MW of Firm energy. _x000a__x000a_Winter Peak Period defined as Jan, Feb, and Dec, and peak hours ending 0800- 2300 Mon-Fri excluding NERC holidays" sqref="O518:P518"/>
    <dataValidation allowBlank="1" showInputMessage="1" showErrorMessage="1" promptTitle="2018 NERC Holiday" prompt="Memorial Day, 2018 NERC Holiday" sqref="AE444:AE445 AE372:AE373 AE300:AE301"/>
    <dataValidation allowBlank="1" showInputMessage="1" showErrorMessage="1" promptTitle="2022 NERC Holiday" prompt="New Years, 2022 NERC Holiday" sqref="D48:D49"/>
    <dataValidation allowBlank="1" showInputMessage="1" showErrorMessage="1" promptTitle="2022 NERC Holiday" prompt="Memorial Day, 2022 NERC Holiday" sqref="AG192:AG193"/>
    <dataValidation allowBlank="1" showInputMessage="1" showErrorMessage="1" promptTitle="2022 NERC Holiday" prompt="Independence Day, 2022 NERC Holiday" sqref="G264:G265"/>
    <dataValidation allowBlank="1" showInputMessage="1" showErrorMessage="1" promptTitle="2022 NERC Holiday" prompt="Labor Day, 2022 NERC Holiday" sqref="H336:H337"/>
    <dataValidation allowBlank="1" showInputMessage="1" showErrorMessage="1" promptTitle="2022 NERC Holiday" prompt="Thanksgiving, 2022 NERC Holiday" sqref="AA408:AA409"/>
    <dataValidation allowBlank="1" showInputMessage="1" showErrorMessage="1" promptTitle="2022 NERC Holiday" prompt="Christmas, 2022 NERC Holiday" sqref="AC444:AC469"/>
    <dataValidation allowBlank="1" showInputMessage="1" showErrorMessage="1" promptTitle="Highest Single Hourly Delivery" prompt="Enter the highest single hourly delivery in MW of Firm energy. _x000a_" sqref="H518:I518"/>
    <dataValidation allowBlank="1" showInputMessage="1" showErrorMessage="1" promptTitle="Winter Peak Delivery" prompt="These hours represent your Winter Peak Delivery. Refer to Part V (a)(i), below, and section 2.2.2.7 of the RFP." sqref="F57:J72 M57:Q72 T57:X72 AA57:AE72 AH57:AH72 D93:G108 J93:N108 Q93:U108 X93:AB108 AE93:AE108 D453:E468 H453:L468 O453:S468 V453:Z468 AD453:AG468"/>
  </dataValidations>
  <pageMargins left="0.5" right="0.5" top="0.75" bottom="0.5" header="0.3" footer="0.3"/>
  <pageSetup scale="31" fitToHeight="3" orientation="portrait"/>
  <rowBreaks count="1" manualBreakCount="1">
    <brk id="531" min="1" max="16" man="1"/>
  </rowBreaks>
  <ignoredErrors>
    <ignoredError sqref="AI86:AK95 AI50:AK61 AI96:AK109 AI63:AK73 AI62:AJ62 AI446:AK469" formulaRange="1"/>
  </ignoredError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20"/>
  <sheetViews>
    <sheetView showGridLines="0" topLeftCell="A88" zoomScaleNormal="100" workbookViewId="0"/>
  </sheetViews>
  <sheetFormatPr defaultColWidth="9.140625" defaultRowHeight="15" x14ac:dyDescent="0.25"/>
  <cols>
    <col min="1" max="1" width="3.42578125" style="2" customWidth="1"/>
    <col min="2" max="2" width="8.140625" style="2" customWidth="1"/>
    <col min="3" max="3" width="6.85546875" style="2" customWidth="1"/>
    <col min="4" max="34" width="8.7109375" style="2" customWidth="1"/>
    <col min="35" max="36" width="5.7109375" style="2" customWidth="1"/>
    <col min="37" max="42" width="9.140625" style="2"/>
    <col min="43" max="43" width="10.28515625" style="2" customWidth="1"/>
    <col min="44" max="16384" width="9.140625" style="2"/>
  </cols>
  <sheetData>
    <row r="1" spans="1:37" ht="15.75" thickBot="1" x14ac:dyDescent="0.3">
      <c r="A1" s="1"/>
    </row>
    <row r="2" spans="1:37" ht="15.75" x14ac:dyDescent="0.25">
      <c r="B2" s="40" t="str">
        <f>"Version " &amp; Version</f>
        <v>Version FINAL 03/31/2017</v>
      </c>
      <c r="C2" s="204"/>
      <c r="D2" s="204"/>
      <c r="E2" s="204"/>
      <c r="F2" s="204"/>
      <c r="G2" s="204"/>
      <c r="H2" s="204"/>
      <c r="I2" s="204"/>
      <c r="J2" s="3"/>
      <c r="K2" s="3"/>
      <c r="L2" s="3"/>
      <c r="M2" s="3"/>
      <c r="N2" s="3"/>
      <c r="O2" s="3"/>
      <c r="P2" s="3"/>
      <c r="Q2" s="412"/>
      <c r="R2" s="34"/>
    </row>
    <row r="3" spans="1:37" ht="15.75" x14ac:dyDescent="0.25">
      <c r="B3" s="487" t="s">
        <v>133</v>
      </c>
      <c r="C3" s="488"/>
      <c r="D3" s="488"/>
      <c r="E3" s="488"/>
      <c r="F3" s="488"/>
      <c r="G3" s="488"/>
      <c r="H3" s="488"/>
      <c r="I3" s="488"/>
      <c r="J3" s="488"/>
      <c r="K3" s="488"/>
      <c r="L3" s="488"/>
      <c r="M3" s="488"/>
      <c r="N3" s="488"/>
      <c r="O3" s="488"/>
      <c r="P3" s="488"/>
      <c r="Q3" s="488"/>
      <c r="R3" s="489"/>
    </row>
    <row r="4" spans="1:37" ht="15.75" x14ac:dyDescent="0.25">
      <c r="B4" s="487" t="s">
        <v>271</v>
      </c>
      <c r="C4" s="488"/>
      <c r="D4" s="488"/>
      <c r="E4" s="488"/>
      <c r="F4" s="488"/>
      <c r="G4" s="488"/>
      <c r="H4" s="488"/>
      <c r="I4" s="488"/>
      <c r="J4" s="488"/>
      <c r="K4" s="488"/>
      <c r="L4" s="488"/>
      <c r="M4" s="488"/>
      <c r="N4" s="488"/>
      <c r="O4" s="488"/>
      <c r="P4" s="488"/>
      <c r="Q4" s="488"/>
      <c r="R4" s="489"/>
    </row>
    <row r="5" spans="1:37" ht="15.75" x14ac:dyDescent="0.25">
      <c r="B5" s="487" t="s">
        <v>298</v>
      </c>
      <c r="C5" s="488"/>
      <c r="D5" s="488"/>
      <c r="E5" s="488"/>
      <c r="F5" s="488"/>
      <c r="G5" s="488"/>
      <c r="H5" s="488"/>
      <c r="I5" s="488"/>
      <c r="J5" s="488"/>
      <c r="K5" s="488"/>
      <c r="L5" s="488"/>
      <c r="M5" s="488"/>
      <c r="N5" s="488"/>
      <c r="O5" s="488"/>
      <c r="P5" s="488"/>
      <c r="Q5" s="488"/>
      <c r="R5" s="489"/>
      <c r="S5" s="37"/>
      <c r="T5" s="37"/>
      <c r="U5" s="37"/>
      <c r="V5" s="37"/>
      <c r="W5" s="37"/>
      <c r="X5" s="37"/>
      <c r="Y5" s="37"/>
      <c r="Z5" s="37"/>
      <c r="AA5" s="37"/>
      <c r="AB5" s="37"/>
      <c r="AC5" s="37"/>
      <c r="AD5" s="37"/>
      <c r="AE5" s="37"/>
      <c r="AF5" s="37"/>
      <c r="AG5" s="37"/>
      <c r="AH5" s="37"/>
      <c r="AI5" s="37"/>
      <c r="AJ5" s="37"/>
      <c r="AK5" s="37"/>
    </row>
    <row r="6" spans="1:37" ht="15.75" x14ac:dyDescent="0.25">
      <c r="B6" s="391"/>
      <c r="C6" s="206" t="s">
        <v>57</v>
      </c>
      <c r="D6" s="392"/>
      <c r="E6" s="399"/>
      <c r="F6" s="399"/>
      <c r="G6" s="399"/>
      <c r="H6" s="399"/>
      <c r="I6" s="400"/>
      <c r="J6" s="400"/>
      <c r="K6" s="401"/>
      <c r="L6" s="342"/>
      <c r="M6" s="406"/>
      <c r="N6" s="406"/>
      <c r="O6" s="401"/>
      <c r="P6" s="401"/>
      <c r="Q6" s="16"/>
      <c r="R6" s="393"/>
      <c r="S6" s="37"/>
      <c r="T6" s="37"/>
      <c r="U6" s="37"/>
      <c r="V6" s="37"/>
      <c r="W6" s="37"/>
      <c r="X6" s="37"/>
      <c r="Y6" s="37"/>
      <c r="Z6" s="37"/>
      <c r="AA6" s="37"/>
      <c r="AB6" s="37"/>
      <c r="AC6" s="37"/>
      <c r="AD6" s="37"/>
      <c r="AE6" s="37"/>
      <c r="AF6" s="37"/>
      <c r="AG6" s="37"/>
      <c r="AH6" s="37"/>
      <c r="AI6" s="37"/>
      <c r="AJ6" s="37"/>
      <c r="AK6" s="37"/>
    </row>
    <row r="7" spans="1:37" ht="15.75" x14ac:dyDescent="0.25">
      <c r="B7" s="391"/>
      <c r="C7" s="208"/>
      <c r="D7" s="185"/>
      <c r="E7" s="185"/>
      <c r="F7" s="185"/>
      <c r="G7" s="185"/>
      <c r="H7" s="185"/>
      <c r="I7" s="185"/>
      <c r="J7" s="401"/>
      <c r="K7" s="185"/>
      <c r="L7" s="208"/>
      <c r="M7" s="185"/>
      <c r="N7" s="185"/>
      <c r="O7" s="185"/>
      <c r="P7" s="185"/>
      <c r="Q7" s="16"/>
      <c r="R7" s="393"/>
    </row>
    <row r="8" spans="1:37" ht="11.25" customHeight="1" x14ac:dyDescent="0.25">
      <c r="B8" s="391"/>
      <c r="C8" s="392"/>
      <c r="D8" s="392"/>
      <c r="E8" s="392"/>
      <c r="F8" s="392"/>
      <c r="G8" s="392"/>
      <c r="H8" s="392"/>
      <c r="I8" s="392"/>
      <c r="J8" s="49"/>
      <c r="K8" s="392"/>
      <c r="L8" s="392"/>
      <c r="M8" s="392"/>
      <c r="N8" s="392"/>
      <c r="O8" s="392"/>
      <c r="P8" s="392"/>
      <c r="Q8" s="16"/>
      <c r="R8" s="393"/>
    </row>
    <row r="9" spans="1:37" ht="15.75" customHeight="1" x14ac:dyDescent="0.25">
      <c r="B9" s="348" t="s">
        <v>299</v>
      </c>
      <c r="C9" s="536" t="s">
        <v>330</v>
      </c>
      <c r="D9" s="536"/>
      <c r="E9" s="536"/>
      <c r="F9" s="536"/>
      <c r="G9" s="536"/>
      <c r="H9" s="536"/>
      <c r="I9" s="536"/>
      <c r="J9" s="536"/>
      <c r="K9" s="536"/>
      <c r="L9" s="536"/>
      <c r="M9" s="536"/>
      <c r="N9" s="536"/>
      <c r="O9" s="536"/>
      <c r="P9" s="536"/>
      <c r="Q9" s="536"/>
      <c r="R9" s="349"/>
    </row>
    <row r="10" spans="1:37" ht="15.75" x14ac:dyDescent="0.25">
      <c r="B10" s="348"/>
      <c r="C10" s="536"/>
      <c r="D10" s="536"/>
      <c r="E10" s="536"/>
      <c r="F10" s="536"/>
      <c r="G10" s="536"/>
      <c r="H10" s="536"/>
      <c r="I10" s="536"/>
      <c r="J10" s="536"/>
      <c r="K10" s="536"/>
      <c r="L10" s="536"/>
      <c r="M10" s="536"/>
      <c r="N10" s="536"/>
      <c r="O10" s="536"/>
      <c r="P10" s="536"/>
      <c r="Q10" s="536"/>
      <c r="R10" s="21"/>
    </row>
    <row r="11" spans="1:37" ht="15.75" customHeight="1" x14ac:dyDescent="0.25">
      <c r="B11" s="20"/>
      <c r="C11" s="623"/>
      <c r="D11" s="624"/>
      <c r="E11" s="624"/>
      <c r="F11" s="624"/>
      <c r="G11" s="624"/>
      <c r="H11" s="624"/>
      <c r="I11" s="624"/>
      <c r="J11" s="624"/>
      <c r="K11" s="624"/>
      <c r="L11" s="624"/>
      <c r="M11" s="624"/>
      <c r="N11" s="624"/>
      <c r="O11" s="625"/>
      <c r="P11" s="398"/>
      <c r="Q11" s="16"/>
      <c r="R11" s="21"/>
    </row>
    <row r="12" spans="1:37" ht="15.75" customHeight="1" x14ac:dyDescent="0.25">
      <c r="B12" s="20"/>
      <c r="C12" s="626"/>
      <c r="D12" s="601"/>
      <c r="E12" s="601"/>
      <c r="F12" s="601"/>
      <c r="G12" s="601"/>
      <c r="H12" s="601"/>
      <c r="I12" s="601"/>
      <c r="J12" s="601"/>
      <c r="K12" s="601"/>
      <c r="L12" s="601"/>
      <c r="M12" s="601"/>
      <c r="N12" s="601"/>
      <c r="O12" s="627"/>
      <c r="P12" s="398"/>
      <c r="Q12" s="16"/>
      <c r="R12" s="21"/>
    </row>
    <row r="13" spans="1:37" ht="15.75" customHeight="1" x14ac:dyDescent="0.25">
      <c r="B13" s="20"/>
      <c r="C13" s="626"/>
      <c r="D13" s="601"/>
      <c r="E13" s="601"/>
      <c r="F13" s="601"/>
      <c r="G13" s="601"/>
      <c r="H13" s="601"/>
      <c r="I13" s="601"/>
      <c r="J13" s="601"/>
      <c r="K13" s="601"/>
      <c r="L13" s="601"/>
      <c r="M13" s="601"/>
      <c r="N13" s="601"/>
      <c r="O13" s="627"/>
      <c r="P13" s="398"/>
      <c r="Q13" s="16"/>
      <c r="R13" s="21"/>
    </row>
    <row r="14" spans="1:37" ht="15.75" customHeight="1" x14ac:dyDescent="0.25">
      <c r="B14" s="20"/>
      <c r="C14" s="626"/>
      <c r="D14" s="601"/>
      <c r="E14" s="601"/>
      <c r="F14" s="601"/>
      <c r="G14" s="601"/>
      <c r="H14" s="601"/>
      <c r="I14" s="601"/>
      <c r="J14" s="601"/>
      <c r="K14" s="601"/>
      <c r="L14" s="601"/>
      <c r="M14" s="601"/>
      <c r="N14" s="601"/>
      <c r="O14" s="627"/>
      <c r="P14" s="398"/>
      <c r="Q14" s="16"/>
      <c r="R14" s="21"/>
    </row>
    <row r="15" spans="1:37" ht="15.75" customHeight="1" x14ac:dyDescent="0.25">
      <c r="B15" s="20"/>
      <c r="C15" s="626"/>
      <c r="D15" s="601"/>
      <c r="E15" s="601"/>
      <c r="F15" s="601"/>
      <c r="G15" s="601"/>
      <c r="H15" s="601"/>
      <c r="I15" s="601"/>
      <c r="J15" s="601"/>
      <c r="K15" s="601"/>
      <c r="L15" s="601"/>
      <c r="M15" s="601"/>
      <c r="N15" s="601"/>
      <c r="O15" s="627"/>
      <c r="P15" s="398"/>
      <c r="Q15" s="16"/>
      <c r="R15" s="21"/>
    </row>
    <row r="16" spans="1:37" ht="15.75" customHeight="1" x14ac:dyDescent="0.25">
      <c r="B16" s="20"/>
      <c r="C16" s="626"/>
      <c r="D16" s="601"/>
      <c r="E16" s="601"/>
      <c r="F16" s="601"/>
      <c r="G16" s="601"/>
      <c r="H16" s="601"/>
      <c r="I16" s="601"/>
      <c r="J16" s="601"/>
      <c r="K16" s="601"/>
      <c r="L16" s="601"/>
      <c r="M16" s="601"/>
      <c r="N16" s="601"/>
      <c r="O16" s="627"/>
      <c r="P16" s="398"/>
      <c r="Q16" s="16"/>
      <c r="R16" s="21"/>
    </row>
    <row r="17" spans="2:18" ht="15.75" customHeight="1" x14ac:dyDescent="0.25">
      <c r="B17" s="20"/>
      <c r="C17" s="626"/>
      <c r="D17" s="601"/>
      <c r="E17" s="601"/>
      <c r="F17" s="601"/>
      <c r="G17" s="601"/>
      <c r="H17" s="601"/>
      <c r="I17" s="601"/>
      <c r="J17" s="601"/>
      <c r="K17" s="601"/>
      <c r="L17" s="601"/>
      <c r="M17" s="601"/>
      <c r="N17" s="601"/>
      <c r="O17" s="627"/>
      <c r="P17" s="398"/>
      <c r="Q17" s="16"/>
      <c r="R17" s="21"/>
    </row>
    <row r="18" spans="2:18" ht="15.75" customHeight="1" x14ac:dyDescent="0.25">
      <c r="B18" s="20"/>
      <c r="C18" s="626"/>
      <c r="D18" s="601"/>
      <c r="E18" s="601"/>
      <c r="F18" s="601"/>
      <c r="G18" s="601"/>
      <c r="H18" s="601"/>
      <c r="I18" s="601"/>
      <c r="J18" s="601"/>
      <c r="K18" s="601"/>
      <c r="L18" s="601"/>
      <c r="M18" s="601"/>
      <c r="N18" s="601"/>
      <c r="O18" s="627"/>
      <c r="P18" s="398"/>
      <c r="Q18" s="16"/>
      <c r="R18" s="21"/>
    </row>
    <row r="19" spans="2:18" ht="15.75" customHeight="1" x14ac:dyDescent="0.25">
      <c r="B19" s="20"/>
      <c r="C19" s="626"/>
      <c r="D19" s="601"/>
      <c r="E19" s="601"/>
      <c r="F19" s="601"/>
      <c r="G19" s="601"/>
      <c r="H19" s="601"/>
      <c r="I19" s="601"/>
      <c r="J19" s="601"/>
      <c r="K19" s="601"/>
      <c r="L19" s="601"/>
      <c r="M19" s="601"/>
      <c r="N19" s="601"/>
      <c r="O19" s="627"/>
      <c r="P19" s="398"/>
      <c r="Q19" s="16"/>
      <c r="R19" s="21"/>
    </row>
    <row r="20" spans="2:18" ht="15.75" customHeight="1" x14ac:dyDescent="0.25">
      <c r="B20" s="20"/>
      <c r="C20" s="626"/>
      <c r="D20" s="601"/>
      <c r="E20" s="601"/>
      <c r="F20" s="601"/>
      <c r="G20" s="601"/>
      <c r="H20" s="601"/>
      <c r="I20" s="601"/>
      <c r="J20" s="601"/>
      <c r="K20" s="601"/>
      <c r="L20" s="601"/>
      <c r="M20" s="601"/>
      <c r="N20" s="601"/>
      <c r="O20" s="627"/>
      <c r="P20" s="398"/>
      <c r="Q20" s="16"/>
      <c r="R20" s="21"/>
    </row>
    <row r="21" spans="2:18" ht="15.75" customHeight="1" x14ac:dyDescent="0.25">
      <c r="B21" s="20"/>
      <c r="C21" s="626"/>
      <c r="D21" s="601"/>
      <c r="E21" s="601"/>
      <c r="F21" s="601"/>
      <c r="G21" s="601"/>
      <c r="H21" s="601"/>
      <c r="I21" s="601"/>
      <c r="J21" s="601"/>
      <c r="K21" s="601"/>
      <c r="L21" s="601"/>
      <c r="M21" s="601"/>
      <c r="N21" s="601"/>
      <c r="O21" s="627"/>
      <c r="P21" s="398"/>
      <c r="Q21" s="16"/>
      <c r="R21" s="21"/>
    </row>
    <row r="22" spans="2:18" ht="15.75" customHeight="1" x14ac:dyDescent="0.25">
      <c r="B22" s="20"/>
      <c r="C22" s="626"/>
      <c r="D22" s="601"/>
      <c r="E22" s="601"/>
      <c r="F22" s="601"/>
      <c r="G22" s="601"/>
      <c r="H22" s="601"/>
      <c r="I22" s="601"/>
      <c r="J22" s="601"/>
      <c r="K22" s="601"/>
      <c r="L22" s="601"/>
      <c r="M22" s="601"/>
      <c r="N22" s="601"/>
      <c r="O22" s="627"/>
      <c r="P22" s="398"/>
      <c r="Q22" s="16"/>
      <c r="R22" s="21"/>
    </row>
    <row r="23" spans="2:18" ht="15.75" customHeight="1" x14ac:dyDescent="0.25">
      <c r="B23" s="20"/>
      <c r="C23" s="626"/>
      <c r="D23" s="601"/>
      <c r="E23" s="601"/>
      <c r="F23" s="601"/>
      <c r="G23" s="601"/>
      <c r="H23" s="601"/>
      <c r="I23" s="601"/>
      <c r="J23" s="601"/>
      <c r="K23" s="601"/>
      <c r="L23" s="601"/>
      <c r="M23" s="601"/>
      <c r="N23" s="601"/>
      <c r="O23" s="627"/>
      <c r="P23" s="398"/>
      <c r="Q23" s="16"/>
      <c r="R23" s="21"/>
    </row>
    <row r="24" spans="2:18" ht="15.75" customHeight="1" x14ac:dyDescent="0.25">
      <c r="B24" s="20"/>
      <c r="C24" s="626"/>
      <c r="D24" s="601"/>
      <c r="E24" s="601"/>
      <c r="F24" s="601"/>
      <c r="G24" s="601"/>
      <c r="H24" s="601"/>
      <c r="I24" s="601"/>
      <c r="J24" s="601"/>
      <c r="K24" s="601"/>
      <c r="L24" s="601"/>
      <c r="M24" s="601"/>
      <c r="N24" s="601"/>
      <c r="O24" s="627"/>
      <c r="P24" s="398"/>
      <c r="Q24" s="16"/>
      <c r="R24" s="21"/>
    </row>
    <row r="25" spans="2:18" ht="15.75" customHeight="1" x14ac:dyDescent="0.25">
      <c r="B25" s="20"/>
      <c r="C25" s="626"/>
      <c r="D25" s="601"/>
      <c r="E25" s="601"/>
      <c r="F25" s="601"/>
      <c r="G25" s="601"/>
      <c r="H25" s="601"/>
      <c r="I25" s="601"/>
      <c r="J25" s="601"/>
      <c r="K25" s="601"/>
      <c r="L25" s="601"/>
      <c r="M25" s="601"/>
      <c r="N25" s="601"/>
      <c r="O25" s="627"/>
      <c r="P25" s="398"/>
      <c r="Q25" s="16"/>
      <c r="R25" s="21"/>
    </row>
    <row r="26" spans="2:18" ht="15.75" customHeight="1" x14ac:dyDescent="0.25">
      <c r="B26" s="20"/>
      <c r="C26" s="626"/>
      <c r="D26" s="601"/>
      <c r="E26" s="601"/>
      <c r="F26" s="601"/>
      <c r="G26" s="601"/>
      <c r="H26" s="601"/>
      <c r="I26" s="601"/>
      <c r="J26" s="601"/>
      <c r="K26" s="601"/>
      <c r="L26" s="601"/>
      <c r="M26" s="601"/>
      <c r="N26" s="601"/>
      <c r="O26" s="627"/>
      <c r="P26" s="398"/>
      <c r="Q26" s="16"/>
      <c r="R26" s="21"/>
    </row>
    <row r="27" spans="2:18" ht="15.75" customHeight="1" x14ac:dyDescent="0.25">
      <c r="B27" s="20"/>
      <c r="C27" s="626"/>
      <c r="D27" s="601"/>
      <c r="E27" s="601"/>
      <c r="F27" s="601"/>
      <c r="G27" s="601"/>
      <c r="H27" s="601"/>
      <c r="I27" s="601"/>
      <c r="J27" s="601"/>
      <c r="K27" s="601"/>
      <c r="L27" s="601"/>
      <c r="M27" s="601"/>
      <c r="N27" s="601"/>
      <c r="O27" s="627"/>
      <c r="P27" s="398"/>
      <c r="Q27" s="16"/>
      <c r="R27" s="21"/>
    </row>
    <row r="28" spans="2:18" ht="15.75" customHeight="1" x14ac:dyDescent="0.25">
      <c r="B28" s="20"/>
      <c r="C28" s="626"/>
      <c r="D28" s="601"/>
      <c r="E28" s="601"/>
      <c r="F28" s="601"/>
      <c r="G28" s="601"/>
      <c r="H28" s="601"/>
      <c r="I28" s="601"/>
      <c r="J28" s="601"/>
      <c r="K28" s="601"/>
      <c r="L28" s="601"/>
      <c r="M28" s="601"/>
      <c r="N28" s="601"/>
      <c r="O28" s="627"/>
      <c r="P28" s="398"/>
      <c r="Q28" s="16"/>
      <c r="R28" s="21"/>
    </row>
    <row r="29" spans="2:18" ht="15.75" customHeight="1" x14ac:dyDescent="0.25">
      <c r="B29" s="20"/>
      <c r="C29" s="626"/>
      <c r="D29" s="601"/>
      <c r="E29" s="601"/>
      <c r="F29" s="601"/>
      <c r="G29" s="601"/>
      <c r="H29" s="601"/>
      <c r="I29" s="601"/>
      <c r="J29" s="601"/>
      <c r="K29" s="601"/>
      <c r="L29" s="601"/>
      <c r="M29" s="601"/>
      <c r="N29" s="601"/>
      <c r="O29" s="627"/>
      <c r="P29" s="398"/>
      <c r="Q29" s="16"/>
      <c r="R29" s="21"/>
    </row>
    <row r="30" spans="2:18" ht="15.75" customHeight="1" x14ac:dyDescent="0.25">
      <c r="B30" s="20"/>
      <c r="C30" s="626"/>
      <c r="D30" s="601"/>
      <c r="E30" s="601"/>
      <c r="F30" s="601"/>
      <c r="G30" s="601"/>
      <c r="H30" s="601"/>
      <c r="I30" s="601"/>
      <c r="J30" s="601"/>
      <c r="K30" s="601"/>
      <c r="L30" s="601"/>
      <c r="M30" s="601"/>
      <c r="N30" s="601"/>
      <c r="O30" s="627"/>
      <c r="P30" s="398"/>
      <c r="Q30" s="16"/>
      <c r="R30" s="21"/>
    </row>
    <row r="31" spans="2:18" ht="15.75" customHeight="1" x14ac:dyDescent="0.25">
      <c r="B31" s="20"/>
      <c r="C31" s="626"/>
      <c r="D31" s="601"/>
      <c r="E31" s="601"/>
      <c r="F31" s="601"/>
      <c r="G31" s="601"/>
      <c r="H31" s="601"/>
      <c r="I31" s="601"/>
      <c r="J31" s="601"/>
      <c r="K31" s="601"/>
      <c r="L31" s="601"/>
      <c r="M31" s="601"/>
      <c r="N31" s="601"/>
      <c r="O31" s="627"/>
      <c r="P31" s="398"/>
      <c r="Q31" s="16"/>
      <c r="R31" s="21"/>
    </row>
    <row r="32" spans="2:18" ht="15.75" customHeight="1" x14ac:dyDescent="0.25">
      <c r="B32" s="20"/>
      <c r="C32" s="626"/>
      <c r="D32" s="601"/>
      <c r="E32" s="601"/>
      <c r="F32" s="601"/>
      <c r="G32" s="601"/>
      <c r="H32" s="601"/>
      <c r="I32" s="601"/>
      <c r="J32" s="601"/>
      <c r="K32" s="601"/>
      <c r="L32" s="601"/>
      <c r="M32" s="601"/>
      <c r="N32" s="601"/>
      <c r="O32" s="627"/>
      <c r="P32" s="398"/>
      <c r="Q32" s="16"/>
      <c r="R32" s="21"/>
    </row>
    <row r="33" spans="1:36" ht="15.75" customHeight="1" x14ac:dyDescent="0.25">
      <c r="B33" s="20"/>
      <c r="C33" s="626"/>
      <c r="D33" s="601"/>
      <c r="E33" s="601"/>
      <c r="F33" s="601"/>
      <c r="G33" s="601"/>
      <c r="H33" s="601"/>
      <c r="I33" s="601"/>
      <c r="J33" s="601"/>
      <c r="K33" s="601"/>
      <c r="L33" s="601"/>
      <c r="M33" s="601"/>
      <c r="N33" s="601"/>
      <c r="O33" s="627"/>
      <c r="P33" s="398"/>
      <c r="Q33" s="16"/>
      <c r="R33" s="21"/>
    </row>
    <row r="34" spans="1:36" ht="15.75" customHeight="1" x14ac:dyDescent="0.25">
      <c r="B34" s="20"/>
      <c r="C34" s="628"/>
      <c r="D34" s="629"/>
      <c r="E34" s="629"/>
      <c r="F34" s="629"/>
      <c r="G34" s="629"/>
      <c r="H34" s="629"/>
      <c r="I34" s="629"/>
      <c r="J34" s="629"/>
      <c r="K34" s="629"/>
      <c r="L34" s="629"/>
      <c r="M34" s="629"/>
      <c r="N34" s="629"/>
      <c r="O34" s="630"/>
      <c r="P34" s="398"/>
      <c r="Q34" s="16"/>
      <c r="R34" s="21"/>
    </row>
    <row r="35" spans="1:36" ht="15.75" customHeight="1" x14ac:dyDescent="0.25">
      <c r="B35" s="20"/>
      <c r="C35" s="15"/>
      <c r="D35" s="15"/>
      <c r="E35" s="15"/>
      <c r="F35" s="15"/>
      <c r="G35" s="15"/>
      <c r="H35" s="15"/>
      <c r="I35" s="15"/>
      <c r="J35" s="15"/>
      <c r="K35" s="15"/>
      <c r="L35" s="15"/>
      <c r="M35" s="15"/>
      <c r="N35" s="15"/>
      <c r="O35" s="15"/>
      <c r="P35" s="15"/>
      <c r="Q35" s="16"/>
      <c r="R35" s="21"/>
    </row>
    <row r="36" spans="1:36" ht="15.75" customHeight="1" x14ac:dyDescent="0.25">
      <c r="B36" s="348"/>
      <c r="C36" s="536" t="s">
        <v>331</v>
      </c>
      <c r="D36" s="536"/>
      <c r="E36" s="536"/>
      <c r="F36" s="536"/>
      <c r="G36" s="536"/>
      <c r="H36" s="536"/>
      <c r="I36" s="536"/>
      <c r="J36" s="536"/>
      <c r="K36" s="536"/>
      <c r="L36" s="536"/>
      <c r="M36" s="536"/>
      <c r="N36" s="536"/>
      <c r="O36" s="536"/>
      <c r="P36" s="536"/>
      <c r="Q36" s="536"/>
      <c r="R36" s="21"/>
    </row>
    <row r="37" spans="1:36" ht="15.75" customHeight="1" x14ac:dyDescent="0.25">
      <c r="B37" s="348"/>
      <c r="C37" s="536"/>
      <c r="D37" s="536"/>
      <c r="E37" s="536"/>
      <c r="F37" s="536"/>
      <c r="G37" s="536"/>
      <c r="H37" s="536"/>
      <c r="I37" s="536"/>
      <c r="J37" s="536"/>
      <c r="K37" s="536"/>
      <c r="L37" s="536"/>
      <c r="M37" s="536"/>
      <c r="N37" s="536"/>
      <c r="O37" s="536"/>
      <c r="P37" s="536"/>
      <c r="Q37" s="536"/>
      <c r="R37" s="21"/>
    </row>
    <row r="38" spans="1:36" ht="15.75" customHeight="1" x14ac:dyDescent="0.25">
      <c r="B38" s="20"/>
      <c r="C38" s="536"/>
      <c r="D38" s="536"/>
      <c r="E38" s="536"/>
      <c r="F38" s="536"/>
      <c r="G38" s="536"/>
      <c r="H38" s="536"/>
      <c r="I38" s="536"/>
      <c r="J38" s="536"/>
      <c r="K38" s="536"/>
      <c r="L38" s="536"/>
      <c r="M38" s="536"/>
      <c r="N38" s="536"/>
      <c r="O38" s="536"/>
      <c r="P38" s="536"/>
      <c r="Q38" s="536"/>
      <c r="R38" s="21"/>
    </row>
    <row r="39" spans="1:36" ht="15.75" customHeight="1" thickBot="1" x14ac:dyDescent="0.3">
      <c r="B39" s="60"/>
      <c r="C39" s="242"/>
      <c r="D39" s="242"/>
      <c r="E39" s="242"/>
      <c r="F39" s="242"/>
      <c r="G39" s="242"/>
      <c r="H39" s="242"/>
      <c r="I39" s="242"/>
      <c r="J39" s="242"/>
      <c r="K39" s="242"/>
      <c r="L39" s="242"/>
      <c r="M39" s="242"/>
      <c r="N39" s="242"/>
      <c r="O39" s="242"/>
      <c r="P39" s="242"/>
      <c r="Q39" s="413"/>
      <c r="R39" s="64"/>
    </row>
    <row r="40" spans="1:36" ht="15.75" customHeight="1" thickBot="1" x14ac:dyDescent="0.3">
      <c r="A40" s="365"/>
      <c r="B40" s="408"/>
      <c r="C40" s="415"/>
      <c r="D40" s="415"/>
      <c r="E40" s="415"/>
      <c r="F40" s="415"/>
      <c r="G40" s="415"/>
      <c r="H40" s="415"/>
      <c r="I40" s="415"/>
      <c r="J40" s="415"/>
      <c r="K40" s="415"/>
      <c r="L40" s="415"/>
      <c r="M40" s="415"/>
      <c r="N40" s="415"/>
      <c r="O40" s="415"/>
      <c r="P40" s="415"/>
      <c r="Q40" s="410"/>
      <c r="R40" s="408"/>
      <c r="S40" s="365"/>
    </row>
    <row r="41" spans="1:36" ht="15.75" customHeight="1" x14ac:dyDescent="0.25">
      <c r="B41" s="40" t="str">
        <f>"Version " &amp; Version</f>
        <v>Version FINAL 03/31/2017</v>
      </c>
      <c r="C41" s="407"/>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c r="AD41" s="407"/>
      <c r="AE41" s="407"/>
      <c r="AF41" s="407"/>
      <c r="AG41" s="407"/>
      <c r="AH41" s="407"/>
      <c r="AI41" s="362"/>
      <c r="AJ41" s="363"/>
    </row>
    <row r="42" spans="1:36" ht="15.75" customHeight="1" x14ac:dyDescent="0.25">
      <c r="B42" s="487" t="s">
        <v>293</v>
      </c>
      <c r="C42" s="488"/>
      <c r="D42" s="488"/>
      <c r="E42" s="488"/>
      <c r="F42" s="488"/>
      <c r="G42" s="488"/>
      <c r="H42" s="488"/>
      <c r="I42" s="488"/>
      <c r="J42" s="488"/>
      <c r="K42" s="488"/>
      <c r="L42" s="488"/>
      <c r="M42" s="488"/>
      <c r="N42" s="488"/>
      <c r="O42" s="488"/>
      <c r="P42" s="488"/>
      <c r="Q42" s="488"/>
      <c r="R42" s="488"/>
      <c r="S42" s="15"/>
      <c r="T42" s="15"/>
      <c r="U42" s="15"/>
      <c r="V42" s="15"/>
      <c r="W42" s="15"/>
      <c r="X42" s="15"/>
      <c r="Y42" s="15"/>
      <c r="Z42" s="15"/>
      <c r="AA42" s="15"/>
      <c r="AB42" s="15"/>
      <c r="AC42" s="15"/>
      <c r="AD42" s="15"/>
      <c r="AE42" s="15"/>
      <c r="AF42" s="15"/>
      <c r="AG42" s="15"/>
      <c r="AH42" s="15"/>
      <c r="AI42" s="17"/>
      <c r="AJ42" s="21"/>
    </row>
    <row r="43" spans="1:36" ht="15.75" customHeight="1" x14ac:dyDescent="0.25">
      <c r="B43" s="622" t="s">
        <v>279</v>
      </c>
      <c r="C43" s="545"/>
      <c r="D43" s="545"/>
      <c r="E43" s="545"/>
      <c r="F43" s="545"/>
      <c r="G43" s="545"/>
      <c r="H43" s="545"/>
      <c r="I43" s="545"/>
      <c r="J43" s="545"/>
      <c r="K43" s="545"/>
      <c r="L43" s="545"/>
      <c r="M43" s="545"/>
      <c r="N43" s="545"/>
      <c r="O43" s="545"/>
      <c r="P43" s="545"/>
      <c r="Q43" s="545"/>
      <c r="R43" s="545"/>
      <c r="S43" s="15"/>
      <c r="T43" s="15"/>
      <c r="U43" s="15"/>
      <c r="V43" s="15"/>
      <c r="W43" s="15"/>
      <c r="X43" s="15"/>
      <c r="Y43" s="15"/>
      <c r="Z43" s="15"/>
      <c r="AA43" s="15"/>
      <c r="AB43" s="15"/>
      <c r="AC43" s="15"/>
      <c r="AD43" s="15"/>
      <c r="AE43" s="15"/>
      <c r="AF43" s="15"/>
      <c r="AG43" s="15"/>
      <c r="AH43" s="15"/>
      <c r="AI43" s="17"/>
      <c r="AJ43" s="21"/>
    </row>
    <row r="44" spans="1:36" ht="15.75" customHeight="1" x14ac:dyDescent="0.25">
      <c r="B44" s="414"/>
      <c r="C44" s="545">
        <v>2022</v>
      </c>
      <c r="D44" s="545"/>
      <c r="E44" s="545"/>
      <c r="F44" s="545"/>
      <c r="G44" s="545"/>
      <c r="H44" s="545"/>
      <c r="I44" s="545"/>
      <c r="J44" s="545"/>
      <c r="K44" s="545"/>
      <c r="L44" s="545"/>
      <c r="M44" s="545"/>
      <c r="N44" s="545"/>
      <c r="O44" s="545"/>
      <c r="P44" s="545"/>
      <c r="Q44" s="545"/>
      <c r="R44" s="331"/>
      <c r="S44" s="15"/>
      <c r="T44" s="15"/>
      <c r="U44" s="15"/>
      <c r="V44" s="15"/>
      <c r="W44" s="15"/>
      <c r="X44" s="15"/>
      <c r="Y44" s="15"/>
      <c r="Z44" s="15"/>
      <c r="AA44" s="15"/>
      <c r="AB44" s="15"/>
      <c r="AC44" s="15"/>
      <c r="AD44" s="15"/>
      <c r="AE44" s="15"/>
      <c r="AF44" s="15"/>
      <c r="AG44" s="15"/>
      <c r="AH44" s="15"/>
      <c r="AI44" s="17"/>
      <c r="AJ44" s="21"/>
    </row>
    <row r="45" spans="1:36" ht="15.75" customHeight="1" x14ac:dyDescent="0.25">
      <c r="B45" s="414"/>
      <c r="C45" s="331"/>
      <c r="D45" s="331"/>
      <c r="E45" s="331"/>
      <c r="F45" s="331"/>
      <c r="G45" s="331"/>
      <c r="H45" s="331"/>
      <c r="I45" s="331"/>
      <c r="J45" s="331"/>
      <c r="K45" s="331"/>
      <c r="L45" s="331"/>
      <c r="M45" s="331"/>
      <c r="N45" s="331"/>
      <c r="O45" s="331"/>
      <c r="P45" s="331"/>
      <c r="Q45" s="331"/>
      <c r="R45" s="331"/>
      <c r="S45" s="15"/>
      <c r="T45" s="15"/>
      <c r="U45" s="15"/>
      <c r="V45" s="15"/>
      <c r="W45" s="15"/>
      <c r="X45" s="15"/>
      <c r="Y45" s="15"/>
      <c r="Z45" s="15"/>
      <c r="AA45" s="15"/>
      <c r="AB45" s="15"/>
      <c r="AC45" s="15"/>
      <c r="AD45" s="15"/>
      <c r="AE45" s="15"/>
      <c r="AF45" s="15"/>
      <c r="AG45" s="15"/>
      <c r="AH45" s="15"/>
      <c r="AI45" s="17"/>
      <c r="AJ45" s="21"/>
    </row>
    <row r="46" spans="1:36" ht="15.75" customHeight="1" x14ac:dyDescent="0.25">
      <c r="B46" s="348" t="s">
        <v>280</v>
      </c>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7"/>
      <c r="AJ46" s="21"/>
    </row>
    <row r="47" spans="1:36" ht="15.75" customHeight="1" x14ac:dyDescent="0.25">
      <c r="B47" s="2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656"/>
      <c r="AJ47" s="657"/>
    </row>
    <row r="48" spans="1:36" ht="15.75" x14ac:dyDescent="0.25">
      <c r="B48" s="20"/>
      <c r="C48" s="432" t="s">
        <v>128</v>
      </c>
      <c r="D48" s="218">
        <v>1</v>
      </c>
      <c r="E48" s="218">
        <v>2</v>
      </c>
      <c r="F48" s="218">
        <v>3</v>
      </c>
      <c r="G48" s="218">
        <v>4</v>
      </c>
      <c r="H48" s="218">
        <v>5</v>
      </c>
      <c r="I48" s="218">
        <v>6</v>
      </c>
      <c r="J48" s="218">
        <v>7</v>
      </c>
      <c r="K48" s="218">
        <v>8</v>
      </c>
      <c r="L48" s="218">
        <v>9</v>
      </c>
      <c r="M48" s="218">
        <v>10</v>
      </c>
      <c r="N48" s="218">
        <v>11</v>
      </c>
      <c r="O48" s="218">
        <v>12</v>
      </c>
      <c r="P48" s="218">
        <v>13</v>
      </c>
      <c r="Q48" s="218">
        <v>14</v>
      </c>
      <c r="R48" s="218">
        <v>15</v>
      </c>
      <c r="S48" s="218">
        <v>16</v>
      </c>
      <c r="T48" s="218">
        <v>17</v>
      </c>
      <c r="U48" s="218">
        <v>18</v>
      </c>
      <c r="V48" s="218">
        <v>19</v>
      </c>
      <c r="W48" s="218">
        <v>20</v>
      </c>
      <c r="X48" s="218">
        <v>21</v>
      </c>
      <c r="Y48" s="218">
        <v>22</v>
      </c>
      <c r="Z48" s="218">
        <v>23</v>
      </c>
      <c r="AA48" s="218">
        <v>24</v>
      </c>
      <c r="AB48" s="218">
        <v>25</v>
      </c>
      <c r="AC48" s="218">
        <v>26</v>
      </c>
      <c r="AD48" s="218">
        <v>27</v>
      </c>
      <c r="AE48" s="218">
        <v>28</v>
      </c>
      <c r="AF48" s="218">
        <v>29</v>
      </c>
      <c r="AG48" s="218">
        <v>30</v>
      </c>
      <c r="AH48" s="218">
        <v>31</v>
      </c>
      <c r="AI48" s="644" t="s">
        <v>304</v>
      </c>
      <c r="AJ48" s="645"/>
    </row>
    <row r="49" spans="2:37" ht="15.75" x14ac:dyDescent="0.25">
      <c r="B49" s="20"/>
      <c r="C49" s="432"/>
      <c r="D49" s="218" t="s">
        <v>277</v>
      </c>
      <c r="E49" s="218" t="s">
        <v>278</v>
      </c>
      <c r="F49" s="218" t="s">
        <v>272</v>
      </c>
      <c r="G49" s="218" t="s">
        <v>273</v>
      </c>
      <c r="H49" s="218" t="s">
        <v>274</v>
      </c>
      <c r="I49" s="218" t="s">
        <v>275</v>
      </c>
      <c r="J49" s="218" t="s">
        <v>276</v>
      </c>
      <c r="K49" s="218" t="str">
        <f>D49</f>
        <v>Sat</v>
      </c>
      <c r="L49" s="218" t="str">
        <f t="shared" ref="L49:AH49" si="0">E49</f>
        <v>Sun</v>
      </c>
      <c r="M49" s="218" t="str">
        <f t="shared" si="0"/>
        <v>Mon</v>
      </c>
      <c r="N49" s="218" t="str">
        <f t="shared" si="0"/>
        <v>Tue</v>
      </c>
      <c r="O49" s="218" t="str">
        <f t="shared" si="0"/>
        <v>Wed</v>
      </c>
      <c r="P49" s="218" t="str">
        <f t="shared" si="0"/>
        <v>Thurs</v>
      </c>
      <c r="Q49" s="218" t="str">
        <f t="shared" si="0"/>
        <v>Fri</v>
      </c>
      <c r="R49" s="218" t="str">
        <f t="shared" si="0"/>
        <v>Sat</v>
      </c>
      <c r="S49" s="218" t="str">
        <f t="shared" si="0"/>
        <v>Sun</v>
      </c>
      <c r="T49" s="218" t="str">
        <f t="shared" si="0"/>
        <v>Mon</v>
      </c>
      <c r="U49" s="218" t="str">
        <f t="shared" si="0"/>
        <v>Tue</v>
      </c>
      <c r="V49" s="218" t="str">
        <f t="shared" si="0"/>
        <v>Wed</v>
      </c>
      <c r="W49" s="218" t="str">
        <f t="shared" si="0"/>
        <v>Thurs</v>
      </c>
      <c r="X49" s="218" t="str">
        <f t="shared" si="0"/>
        <v>Fri</v>
      </c>
      <c r="Y49" s="218" t="str">
        <f t="shared" si="0"/>
        <v>Sat</v>
      </c>
      <c r="Z49" s="218" t="str">
        <f t="shared" si="0"/>
        <v>Sun</v>
      </c>
      <c r="AA49" s="218" t="str">
        <f t="shared" si="0"/>
        <v>Mon</v>
      </c>
      <c r="AB49" s="218" t="str">
        <f t="shared" si="0"/>
        <v>Tue</v>
      </c>
      <c r="AC49" s="218" t="str">
        <f t="shared" si="0"/>
        <v>Wed</v>
      </c>
      <c r="AD49" s="218" t="str">
        <f t="shared" si="0"/>
        <v>Thurs</v>
      </c>
      <c r="AE49" s="218" t="str">
        <f t="shared" si="0"/>
        <v>Fri</v>
      </c>
      <c r="AF49" s="218" t="str">
        <f t="shared" si="0"/>
        <v>Sat</v>
      </c>
      <c r="AG49" s="218" t="str">
        <f t="shared" si="0"/>
        <v>Sun</v>
      </c>
      <c r="AH49" s="218" t="str">
        <f t="shared" si="0"/>
        <v>Mon</v>
      </c>
      <c r="AI49" s="644" t="s">
        <v>305</v>
      </c>
      <c r="AJ49" s="645"/>
    </row>
    <row r="50" spans="2:37" ht="15.75" x14ac:dyDescent="0.25">
      <c r="B50" s="20"/>
      <c r="C50" s="346">
        <v>1</v>
      </c>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646" t="str">
        <f>IFERROR(AVERAGE(D50:AH50),"")</f>
        <v/>
      </c>
      <c r="AJ50" s="647"/>
      <c r="AK50" s="37"/>
    </row>
    <row r="51" spans="2:37" ht="15.75" x14ac:dyDescent="0.25">
      <c r="B51" s="20"/>
      <c r="C51" s="346">
        <v>2</v>
      </c>
      <c r="D51" s="309"/>
      <c r="E51" s="309"/>
      <c r="F51" s="309"/>
      <c r="G51" s="309"/>
      <c r="H51" s="309"/>
      <c r="I51" s="309"/>
      <c r="J51" s="309"/>
      <c r="K51" s="309"/>
      <c r="L51" s="309"/>
      <c r="M51" s="309"/>
      <c r="N51" s="309"/>
      <c r="O51" s="309"/>
      <c r="P51" s="309"/>
      <c r="Q51" s="309"/>
      <c r="R51" s="309"/>
      <c r="S51" s="309"/>
      <c r="T51" s="309"/>
      <c r="U51" s="309"/>
      <c r="V51" s="309"/>
      <c r="W51" s="309"/>
      <c r="X51" s="309"/>
      <c r="Y51" s="309"/>
      <c r="Z51" s="309"/>
      <c r="AA51" s="309"/>
      <c r="AB51" s="309"/>
      <c r="AC51" s="309"/>
      <c r="AD51" s="309"/>
      <c r="AE51" s="309"/>
      <c r="AF51" s="309"/>
      <c r="AG51" s="309"/>
      <c r="AH51" s="309"/>
      <c r="AI51" s="646" t="str">
        <f t="shared" ref="AI51:AI72" si="1">IFERROR(AVERAGE(D51:AH51),"")</f>
        <v/>
      </c>
      <c r="AJ51" s="647"/>
      <c r="AK51" s="37"/>
    </row>
    <row r="52" spans="2:37" ht="15.75" x14ac:dyDescent="0.25">
      <c r="B52" s="20"/>
      <c r="C52" s="346">
        <v>3</v>
      </c>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646" t="str">
        <f t="shared" si="1"/>
        <v/>
      </c>
      <c r="AJ52" s="647"/>
      <c r="AK52" s="37"/>
    </row>
    <row r="53" spans="2:37" ht="15.75" x14ac:dyDescent="0.25">
      <c r="B53" s="20"/>
      <c r="C53" s="346">
        <v>4</v>
      </c>
      <c r="D53" s="309"/>
      <c r="E53" s="309"/>
      <c r="F53" s="309"/>
      <c r="G53" s="309"/>
      <c r="H53" s="309"/>
      <c r="I53" s="309"/>
      <c r="J53" s="309"/>
      <c r="K53" s="309"/>
      <c r="L53" s="309"/>
      <c r="M53" s="309"/>
      <c r="N53" s="309"/>
      <c r="O53" s="309"/>
      <c r="P53" s="309"/>
      <c r="Q53" s="309"/>
      <c r="R53" s="309"/>
      <c r="S53" s="309"/>
      <c r="T53" s="309"/>
      <c r="U53" s="309"/>
      <c r="V53" s="309"/>
      <c r="W53" s="309"/>
      <c r="X53" s="309"/>
      <c r="Y53" s="309"/>
      <c r="Z53" s="309"/>
      <c r="AA53" s="309"/>
      <c r="AB53" s="309"/>
      <c r="AC53" s="309"/>
      <c r="AD53" s="309"/>
      <c r="AE53" s="309"/>
      <c r="AF53" s="309"/>
      <c r="AG53" s="309"/>
      <c r="AH53" s="309"/>
      <c r="AI53" s="646" t="str">
        <f t="shared" si="1"/>
        <v/>
      </c>
      <c r="AJ53" s="647"/>
      <c r="AK53" s="37"/>
    </row>
    <row r="54" spans="2:37" ht="15.75" x14ac:dyDescent="0.25">
      <c r="B54" s="20"/>
      <c r="C54" s="346">
        <v>5</v>
      </c>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646" t="str">
        <f t="shared" si="1"/>
        <v/>
      </c>
      <c r="AJ54" s="647"/>
      <c r="AK54" s="37"/>
    </row>
    <row r="55" spans="2:37" ht="15.75" x14ac:dyDescent="0.25">
      <c r="B55" s="20"/>
      <c r="C55" s="346">
        <v>6</v>
      </c>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646" t="str">
        <f t="shared" si="1"/>
        <v/>
      </c>
      <c r="AJ55" s="647"/>
      <c r="AK55" s="37"/>
    </row>
    <row r="56" spans="2:37" ht="15.75" x14ac:dyDescent="0.25">
      <c r="B56" s="20"/>
      <c r="C56" s="346">
        <v>7</v>
      </c>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646" t="str">
        <f t="shared" si="1"/>
        <v/>
      </c>
      <c r="AJ56" s="647"/>
      <c r="AK56" s="37"/>
    </row>
    <row r="57" spans="2:37" ht="15.75" x14ac:dyDescent="0.25">
      <c r="B57" s="20"/>
      <c r="C57" s="346">
        <v>8</v>
      </c>
      <c r="D57" s="309"/>
      <c r="E57" s="309"/>
      <c r="F57" s="364"/>
      <c r="G57" s="364"/>
      <c r="H57" s="364"/>
      <c r="I57" s="364"/>
      <c r="J57" s="364"/>
      <c r="K57" s="309"/>
      <c r="L57" s="309"/>
      <c r="M57" s="364"/>
      <c r="N57" s="364"/>
      <c r="O57" s="364"/>
      <c r="P57" s="364"/>
      <c r="Q57" s="364"/>
      <c r="R57" s="309"/>
      <c r="S57" s="309"/>
      <c r="T57" s="364"/>
      <c r="U57" s="364"/>
      <c r="V57" s="364"/>
      <c r="W57" s="364"/>
      <c r="X57" s="364"/>
      <c r="Y57" s="309"/>
      <c r="Z57" s="309"/>
      <c r="AA57" s="364"/>
      <c r="AB57" s="364"/>
      <c r="AC57" s="364"/>
      <c r="AD57" s="364"/>
      <c r="AE57" s="364"/>
      <c r="AF57" s="309"/>
      <c r="AG57" s="309"/>
      <c r="AH57" s="364"/>
      <c r="AI57" s="646" t="str">
        <f t="shared" si="1"/>
        <v/>
      </c>
      <c r="AJ57" s="647"/>
      <c r="AK57" s="366" t="str">
        <f>IFERROR(AVERAGE(AH57,AA57:AE57,T57:X57,M57:Q57,F57:J57),"")</f>
        <v/>
      </c>
    </row>
    <row r="58" spans="2:37" ht="15.75" x14ac:dyDescent="0.25">
      <c r="B58" s="20"/>
      <c r="C58" s="346">
        <v>9</v>
      </c>
      <c r="D58" s="309"/>
      <c r="E58" s="309"/>
      <c r="F58" s="364"/>
      <c r="G58" s="364"/>
      <c r="H58" s="364"/>
      <c r="I58" s="364"/>
      <c r="J58" s="364"/>
      <c r="K58" s="309"/>
      <c r="L58" s="309"/>
      <c r="M58" s="364"/>
      <c r="N58" s="364"/>
      <c r="O58" s="364"/>
      <c r="P58" s="364"/>
      <c r="Q58" s="364"/>
      <c r="R58" s="309"/>
      <c r="S58" s="309"/>
      <c r="T58" s="364"/>
      <c r="U58" s="364"/>
      <c r="V58" s="364"/>
      <c r="W58" s="364"/>
      <c r="X58" s="364"/>
      <c r="Y58" s="309"/>
      <c r="Z58" s="309"/>
      <c r="AA58" s="364"/>
      <c r="AB58" s="364"/>
      <c r="AC58" s="364"/>
      <c r="AD58" s="364"/>
      <c r="AE58" s="364"/>
      <c r="AF58" s="309"/>
      <c r="AG58" s="309"/>
      <c r="AH58" s="364"/>
      <c r="AI58" s="646" t="str">
        <f t="shared" si="1"/>
        <v/>
      </c>
      <c r="AJ58" s="647"/>
      <c r="AK58" s="366" t="str">
        <f t="shared" ref="AK58:AK72" si="2">IFERROR(AVERAGE(AH58,AA58:AE58,T58:X58,M58:Q58,F58:J58),"")</f>
        <v/>
      </c>
    </row>
    <row r="59" spans="2:37" ht="15.75" x14ac:dyDescent="0.25">
      <c r="B59" s="20"/>
      <c r="C59" s="346">
        <v>10</v>
      </c>
      <c r="D59" s="309"/>
      <c r="E59" s="309"/>
      <c r="F59" s="364"/>
      <c r="G59" s="364"/>
      <c r="H59" s="364"/>
      <c r="I59" s="364"/>
      <c r="J59" s="364"/>
      <c r="K59" s="309"/>
      <c r="L59" s="309"/>
      <c r="M59" s="364"/>
      <c r="N59" s="364"/>
      <c r="O59" s="364"/>
      <c r="P59" s="364"/>
      <c r="Q59" s="364"/>
      <c r="R59" s="309"/>
      <c r="S59" s="309"/>
      <c r="T59" s="364"/>
      <c r="U59" s="364"/>
      <c r="V59" s="364"/>
      <c r="W59" s="364"/>
      <c r="X59" s="364"/>
      <c r="Y59" s="309"/>
      <c r="Z59" s="309"/>
      <c r="AA59" s="364"/>
      <c r="AB59" s="364"/>
      <c r="AC59" s="364"/>
      <c r="AD59" s="364"/>
      <c r="AE59" s="364"/>
      <c r="AF59" s="309"/>
      <c r="AG59" s="309"/>
      <c r="AH59" s="364"/>
      <c r="AI59" s="646" t="str">
        <f t="shared" si="1"/>
        <v/>
      </c>
      <c r="AJ59" s="647"/>
      <c r="AK59" s="366" t="str">
        <f t="shared" si="2"/>
        <v/>
      </c>
    </row>
    <row r="60" spans="2:37" ht="15.75" x14ac:dyDescent="0.25">
      <c r="B60" s="20"/>
      <c r="C60" s="346">
        <v>11</v>
      </c>
      <c r="D60" s="309"/>
      <c r="E60" s="309"/>
      <c r="F60" s="364"/>
      <c r="G60" s="364"/>
      <c r="H60" s="364"/>
      <c r="I60" s="364"/>
      <c r="J60" s="364"/>
      <c r="K60" s="309"/>
      <c r="L60" s="309"/>
      <c r="M60" s="364"/>
      <c r="N60" s="364"/>
      <c r="O60" s="364"/>
      <c r="P60" s="364"/>
      <c r="Q60" s="364"/>
      <c r="R60" s="309"/>
      <c r="S60" s="309"/>
      <c r="T60" s="364"/>
      <c r="U60" s="364"/>
      <c r="V60" s="364"/>
      <c r="W60" s="364"/>
      <c r="X60" s="364"/>
      <c r="Y60" s="309"/>
      <c r="Z60" s="309"/>
      <c r="AA60" s="364"/>
      <c r="AB60" s="364"/>
      <c r="AC60" s="364"/>
      <c r="AD60" s="364"/>
      <c r="AE60" s="364"/>
      <c r="AF60" s="309"/>
      <c r="AG60" s="309"/>
      <c r="AH60" s="364"/>
      <c r="AI60" s="646" t="str">
        <f t="shared" si="1"/>
        <v/>
      </c>
      <c r="AJ60" s="647"/>
      <c r="AK60" s="366" t="str">
        <f t="shared" si="2"/>
        <v/>
      </c>
    </row>
    <row r="61" spans="2:37" ht="15.75" x14ac:dyDescent="0.25">
      <c r="B61" s="20"/>
      <c r="C61" s="346">
        <v>12</v>
      </c>
      <c r="D61" s="309"/>
      <c r="E61" s="309"/>
      <c r="F61" s="364"/>
      <c r="G61" s="364"/>
      <c r="H61" s="364"/>
      <c r="I61" s="364"/>
      <c r="J61" s="364"/>
      <c r="K61" s="309"/>
      <c r="L61" s="309"/>
      <c r="M61" s="364"/>
      <c r="N61" s="364"/>
      <c r="O61" s="364"/>
      <c r="P61" s="364"/>
      <c r="Q61" s="364"/>
      <c r="R61" s="309"/>
      <c r="S61" s="309"/>
      <c r="T61" s="364"/>
      <c r="U61" s="364"/>
      <c r="V61" s="364"/>
      <c r="W61" s="364"/>
      <c r="X61" s="364"/>
      <c r="Y61" s="309"/>
      <c r="Z61" s="309"/>
      <c r="AA61" s="364"/>
      <c r="AB61" s="364"/>
      <c r="AC61" s="364"/>
      <c r="AD61" s="364"/>
      <c r="AE61" s="364"/>
      <c r="AF61" s="309"/>
      <c r="AG61" s="309"/>
      <c r="AH61" s="364"/>
      <c r="AI61" s="646" t="str">
        <f t="shared" si="1"/>
        <v/>
      </c>
      <c r="AJ61" s="647"/>
      <c r="AK61" s="366" t="str">
        <f t="shared" si="2"/>
        <v/>
      </c>
    </row>
    <row r="62" spans="2:37" ht="15.75" x14ac:dyDescent="0.25">
      <c r="B62" s="20"/>
      <c r="C62" s="346">
        <v>13</v>
      </c>
      <c r="D62" s="309"/>
      <c r="E62" s="309"/>
      <c r="F62" s="364"/>
      <c r="G62" s="364"/>
      <c r="H62" s="364"/>
      <c r="I62" s="364"/>
      <c r="J62" s="364"/>
      <c r="K62" s="309"/>
      <c r="L62" s="309"/>
      <c r="M62" s="364"/>
      <c r="N62" s="364"/>
      <c r="O62" s="364"/>
      <c r="P62" s="364"/>
      <c r="Q62" s="364"/>
      <c r="R62" s="309"/>
      <c r="S62" s="309"/>
      <c r="T62" s="364"/>
      <c r="U62" s="364"/>
      <c r="V62" s="364"/>
      <c r="W62" s="364"/>
      <c r="X62" s="364"/>
      <c r="Y62" s="309"/>
      <c r="Z62" s="309"/>
      <c r="AA62" s="364"/>
      <c r="AB62" s="364"/>
      <c r="AC62" s="364"/>
      <c r="AD62" s="364"/>
      <c r="AE62" s="364"/>
      <c r="AF62" s="309"/>
      <c r="AG62" s="309"/>
      <c r="AH62" s="364"/>
      <c r="AI62" s="646" t="str">
        <f t="shared" si="1"/>
        <v/>
      </c>
      <c r="AJ62" s="647"/>
      <c r="AK62" s="366" t="str">
        <f t="shared" si="2"/>
        <v/>
      </c>
    </row>
    <row r="63" spans="2:37" ht="15.75" x14ac:dyDescent="0.25">
      <c r="B63" s="20"/>
      <c r="C63" s="346">
        <v>14</v>
      </c>
      <c r="D63" s="309"/>
      <c r="E63" s="309"/>
      <c r="F63" s="364"/>
      <c r="G63" s="364"/>
      <c r="H63" s="364"/>
      <c r="I63" s="364"/>
      <c r="J63" s="364"/>
      <c r="K63" s="309"/>
      <c r="L63" s="309"/>
      <c r="M63" s="364"/>
      <c r="N63" s="364"/>
      <c r="O63" s="364"/>
      <c r="P63" s="364"/>
      <c r="Q63" s="364"/>
      <c r="R63" s="309"/>
      <c r="S63" s="309"/>
      <c r="T63" s="364"/>
      <c r="U63" s="364"/>
      <c r="V63" s="364"/>
      <c r="W63" s="364"/>
      <c r="X63" s="364"/>
      <c r="Y63" s="309"/>
      <c r="Z63" s="309"/>
      <c r="AA63" s="364"/>
      <c r="AB63" s="364"/>
      <c r="AC63" s="364"/>
      <c r="AD63" s="364"/>
      <c r="AE63" s="364"/>
      <c r="AF63" s="309"/>
      <c r="AG63" s="309"/>
      <c r="AH63" s="364"/>
      <c r="AI63" s="646" t="str">
        <f t="shared" si="1"/>
        <v/>
      </c>
      <c r="AJ63" s="647"/>
      <c r="AK63" s="366" t="str">
        <f t="shared" si="2"/>
        <v/>
      </c>
    </row>
    <row r="64" spans="2:37" ht="15.75" x14ac:dyDescent="0.25">
      <c r="B64" s="20"/>
      <c r="C64" s="346">
        <v>15</v>
      </c>
      <c r="D64" s="309"/>
      <c r="E64" s="309"/>
      <c r="F64" s="364"/>
      <c r="G64" s="364"/>
      <c r="H64" s="364"/>
      <c r="I64" s="364"/>
      <c r="J64" s="364"/>
      <c r="K64" s="309"/>
      <c r="L64" s="309"/>
      <c r="M64" s="364"/>
      <c r="N64" s="364"/>
      <c r="O64" s="364"/>
      <c r="P64" s="364"/>
      <c r="Q64" s="364"/>
      <c r="R64" s="309"/>
      <c r="S64" s="309"/>
      <c r="T64" s="364"/>
      <c r="U64" s="364"/>
      <c r="V64" s="364"/>
      <c r="W64" s="364"/>
      <c r="X64" s="364"/>
      <c r="Y64" s="309"/>
      <c r="Z64" s="309"/>
      <c r="AA64" s="364"/>
      <c r="AB64" s="364"/>
      <c r="AC64" s="364"/>
      <c r="AD64" s="364"/>
      <c r="AE64" s="364"/>
      <c r="AF64" s="309"/>
      <c r="AG64" s="309"/>
      <c r="AH64" s="364"/>
      <c r="AI64" s="646" t="str">
        <f t="shared" ref="AI64" si="3">IFERROR(AVERAGE(D64:AH64),"")</f>
        <v/>
      </c>
      <c r="AJ64" s="647"/>
      <c r="AK64" s="366" t="str">
        <f t="shared" si="2"/>
        <v/>
      </c>
    </row>
    <row r="65" spans="2:37" ht="15.75" x14ac:dyDescent="0.25">
      <c r="B65" s="20"/>
      <c r="C65" s="346">
        <v>16</v>
      </c>
      <c r="D65" s="309"/>
      <c r="E65" s="309"/>
      <c r="F65" s="364"/>
      <c r="G65" s="364"/>
      <c r="H65" s="364"/>
      <c r="I65" s="364"/>
      <c r="J65" s="364"/>
      <c r="K65" s="309"/>
      <c r="L65" s="309"/>
      <c r="M65" s="364"/>
      <c r="N65" s="364"/>
      <c r="O65" s="364"/>
      <c r="P65" s="364"/>
      <c r="Q65" s="364"/>
      <c r="R65" s="309"/>
      <c r="S65" s="309"/>
      <c r="T65" s="364"/>
      <c r="U65" s="364"/>
      <c r="V65" s="364"/>
      <c r="W65" s="364"/>
      <c r="X65" s="364"/>
      <c r="Y65" s="309"/>
      <c r="Z65" s="309"/>
      <c r="AA65" s="364"/>
      <c r="AB65" s="364"/>
      <c r="AC65" s="364"/>
      <c r="AD65" s="364"/>
      <c r="AE65" s="364"/>
      <c r="AF65" s="309"/>
      <c r="AG65" s="309"/>
      <c r="AH65" s="364"/>
      <c r="AI65" s="646" t="str">
        <f t="shared" si="1"/>
        <v/>
      </c>
      <c r="AJ65" s="647"/>
      <c r="AK65" s="366" t="str">
        <f t="shared" si="2"/>
        <v/>
      </c>
    </row>
    <row r="66" spans="2:37" ht="15.75" x14ac:dyDescent="0.25">
      <c r="B66" s="20"/>
      <c r="C66" s="346">
        <v>17</v>
      </c>
      <c r="D66" s="309"/>
      <c r="E66" s="309"/>
      <c r="F66" s="364"/>
      <c r="G66" s="364"/>
      <c r="H66" s="364"/>
      <c r="I66" s="364"/>
      <c r="J66" s="364"/>
      <c r="K66" s="309"/>
      <c r="L66" s="309"/>
      <c r="M66" s="364"/>
      <c r="N66" s="364"/>
      <c r="O66" s="364"/>
      <c r="P66" s="364"/>
      <c r="Q66" s="364"/>
      <c r="R66" s="309"/>
      <c r="S66" s="309"/>
      <c r="T66" s="364"/>
      <c r="U66" s="364"/>
      <c r="V66" s="364"/>
      <c r="W66" s="364"/>
      <c r="X66" s="364"/>
      <c r="Y66" s="309"/>
      <c r="Z66" s="309"/>
      <c r="AA66" s="364"/>
      <c r="AB66" s="364"/>
      <c r="AC66" s="364"/>
      <c r="AD66" s="364"/>
      <c r="AE66" s="364"/>
      <c r="AF66" s="309"/>
      <c r="AG66" s="309"/>
      <c r="AH66" s="364"/>
      <c r="AI66" s="646" t="str">
        <f t="shared" si="1"/>
        <v/>
      </c>
      <c r="AJ66" s="647"/>
      <c r="AK66" s="366" t="str">
        <f t="shared" si="2"/>
        <v/>
      </c>
    </row>
    <row r="67" spans="2:37" ht="15.75" x14ac:dyDescent="0.25">
      <c r="B67" s="20"/>
      <c r="C67" s="346">
        <v>18</v>
      </c>
      <c r="D67" s="309"/>
      <c r="E67" s="309"/>
      <c r="F67" s="364"/>
      <c r="G67" s="364"/>
      <c r="H67" s="364"/>
      <c r="I67" s="364"/>
      <c r="J67" s="364"/>
      <c r="K67" s="309"/>
      <c r="L67" s="309"/>
      <c r="M67" s="364"/>
      <c r="N67" s="364"/>
      <c r="O67" s="364"/>
      <c r="P67" s="364"/>
      <c r="Q67" s="364"/>
      <c r="R67" s="309"/>
      <c r="S67" s="309"/>
      <c r="T67" s="364"/>
      <c r="U67" s="364"/>
      <c r="V67" s="364"/>
      <c r="W67" s="364"/>
      <c r="X67" s="364"/>
      <c r="Y67" s="309"/>
      <c r="Z67" s="309"/>
      <c r="AA67" s="364"/>
      <c r="AB67" s="364"/>
      <c r="AC67" s="364"/>
      <c r="AD67" s="364"/>
      <c r="AE67" s="364"/>
      <c r="AF67" s="309"/>
      <c r="AG67" s="309"/>
      <c r="AH67" s="364"/>
      <c r="AI67" s="646" t="str">
        <f t="shared" si="1"/>
        <v/>
      </c>
      <c r="AJ67" s="647"/>
      <c r="AK67" s="366" t="str">
        <f t="shared" si="2"/>
        <v/>
      </c>
    </row>
    <row r="68" spans="2:37" ht="15.75" x14ac:dyDescent="0.25">
      <c r="B68" s="20"/>
      <c r="C68" s="346">
        <v>19</v>
      </c>
      <c r="D68" s="309"/>
      <c r="E68" s="309"/>
      <c r="F68" s="364"/>
      <c r="G68" s="364"/>
      <c r="H68" s="364"/>
      <c r="I68" s="364"/>
      <c r="J68" s="364"/>
      <c r="K68" s="309"/>
      <c r="L68" s="309"/>
      <c r="M68" s="364"/>
      <c r="N68" s="364"/>
      <c r="O68" s="364"/>
      <c r="P68" s="364"/>
      <c r="Q68" s="364"/>
      <c r="R68" s="309"/>
      <c r="S68" s="309"/>
      <c r="T68" s="364"/>
      <c r="U68" s="364"/>
      <c r="V68" s="364"/>
      <c r="W68" s="364"/>
      <c r="X68" s="364"/>
      <c r="Y68" s="309"/>
      <c r="Z68" s="309"/>
      <c r="AA68" s="364"/>
      <c r="AB68" s="364"/>
      <c r="AC68" s="364"/>
      <c r="AD68" s="364"/>
      <c r="AE68" s="364"/>
      <c r="AF68" s="309"/>
      <c r="AG68" s="309"/>
      <c r="AH68" s="364"/>
      <c r="AI68" s="646" t="str">
        <f t="shared" si="1"/>
        <v/>
      </c>
      <c r="AJ68" s="647"/>
      <c r="AK68" s="366" t="str">
        <f t="shared" si="2"/>
        <v/>
      </c>
    </row>
    <row r="69" spans="2:37" ht="15.75" x14ac:dyDescent="0.25">
      <c r="B69" s="20"/>
      <c r="C69" s="346">
        <v>20</v>
      </c>
      <c r="D69" s="309"/>
      <c r="E69" s="309"/>
      <c r="F69" s="364"/>
      <c r="G69" s="364"/>
      <c r="H69" s="364"/>
      <c r="I69" s="364"/>
      <c r="J69" s="364"/>
      <c r="K69" s="309"/>
      <c r="L69" s="309"/>
      <c r="M69" s="364"/>
      <c r="N69" s="364"/>
      <c r="O69" s="364"/>
      <c r="P69" s="364"/>
      <c r="Q69" s="364"/>
      <c r="R69" s="309"/>
      <c r="S69" s="309"/>
      <c r="T69" s="364"/>
      <c r="U69" s="364"/>
      <c r="V69" s="364"/>
      <c r="W69" s="364"/>
      <c r="X69" s="364"/>
      <c r="Y69" s="309"/>
      <c r="Z69" s="309"/>
      <c r="AA69" s="364"/>
      <c r="AB69" s="364"/>
      <c r="AC69" s="364"/>
      <c r="AD69" s="364"/>
      <c r="AE69" s="364"/>
      <c r="AF69" s="309"/>
      <c r="AG69" s="309"/>
      <c r="AH69" s="364"/>
      <c r="AI69" s="646" t="str">
        <f t="shared" si="1"/>
        <v/>
      </c>
      <c r="AJ69" s="647"/>
      <c r="AK69" s="366" t="str">
        <f t="shared" si="2"/>
        <v/>
      </c>
    </row>
    <row r="70" spans="2:37" ht="15.75" x14ac:dyDescent="0.25">
      <c r="B70" s="20"/>
      <c r="C70" s="346">
        <v>21</v>
      </c>
      <c r="D70" s="309"/>
      <c r="E70" s="309"/>
      <c r="F70" s="364"/>
      <c r="G70" s="364"/>
      <c r="H70" s="364"/>
      <c r="I70" s="364"/>
      <c r="J70" s="364"/>
      <c r="K70" s="309"/>
      <c r="L70" s="309"/>
      <c r="M70" s="364"/>
      <c r="N70" s="364"/>
      <c r="O70" s="364"/>
      <c r="P70" s="364"/>
      <c r="Q70" s="364"/>
      <c r="R70" s="309"/>
      <c r="S70" s="309"/>
      <c r="T70" s="364"/>
      <c r="U70" s="364"/>
      <c r="V70" s="364"/>
      <c r="W70" s="364"/>
      <c r="X70" s="364"/>
      <c r="Y70" s="309"/>
      <c r="Z70" s="309"/>
      <c r="AA70" s="364"/>
      <c r="AB70" s="364"/>
      <c r="AC70" s="364"/>
      <c r="AD70" s="364"/>
      <c r="AE70" s="364"/>
      <c r="AF70" s="309"/>
      <c r="AG70" s="309"/>
      <c r="AH70" s="364"/>
      <c r="AI70" s="646" t="str">
        <f t="shared" si="1"/>
        <v/>
      </c>
      <c r="AJ70" s="647"/>
      <c r="AK70" s="366" t="str">
        <f t="shared" si="2"/>
        <v/>
      </c>
    </row>
    <row r="71" spans="2:37" ht="15.75" x14ac:dyDescent="0.25">
      <c r="B71" s="20"/>
      <c r="C71" s="346">
        <v>22</v>
      </c>
      <c r="D71" s="309"/>
      <c r="E71" s="309"/>
      <c r="F71" s="364"/>
      <c r="G71" s="364"/>
      <c r="H71" s="364"/>
      <c r="I71" s="364"/>
      <c r="J71" s="364"/>
      <c r="K71" s="309"/>
      <c r="L71" s="309"/>
      <c r="M71" s="364"/>
      <c r="N71" s="364"/>
      <c r="O71" s="364"/>
      <c r="P71" s="364"/>
      <c r="Q71" s="364"/>
      <c r="R71" s="309"/>
      <c r="S71" s="309"/>
      <c r="T71" s="364"/>
      <c r="U71" s="364"/>
      <c r="V71" s="364"/>
      <c r="W71" s="364"/>
      <c r="X71" s="364"/>
      <c r="Y71" s="309"/>
      <c r="Z71" s="309"/>
      <c r="AA71" s="364"/>
      <c r="AB71" s="364"/>
      <c r="AC71" s="364"/>
      <c r="AD71" s="364"/>
      <c r="AE71" s="364"/>
      <c r="AF71" s="309"/>
      <c r="AG71" s="309"/>
      <c r="AH71" s="364"/>
      <c r="AI71" s="646" t="str">
        <f t="shared" si="1"/>
        <v/>
      </c>
      <c r="AJ71" s="647"/>
      <c r="AK71" s="366" t="str">
        <f t="shared" si="2"/>
        <v/>
      </c>
    </row>
    <row r="72" spans="2:37" ht="15.75" x14ac:dyDescent="0.25">
      <c r="B72" s="20"/>
      <c r="C72" s="346">
        <v>23</v>
      </c>
      <c r="D72" s="309"/>
      <c r="E72" s="309"/>
      <c r="F72" s="364"/>
      <c r="G72" s="364"/>
      <c r="H72" s="364"/>
      <c r="I72" s="364"/>
      <c r="J72" s="364"/>
      <c r="K72" s="309"/>
      <c r="L72" s="309"/>
      <c r="M72" s="364"/>
      <c r="N72" s="364"/>
      <c r="O72" s="364"/>
      <c r="P72" s="364"/>
      <c r="Q72" s="364"/>
      <c r="R72" s="309"/>
      <c r="S72" s="309"/>
      <c r="T72" s="364"/>
      <c r="U72" s="364"/>
      <c r="V72" s="364"/>
      <c r="W72" s="364"/>
      <c r="X72" s="364"/>
      <c r="Y72" s="309"/>
      <c r="Z72" s="309"/>
      <c r="AA72" s="364"/>
      <c r="AB72" s="364"/>
      <c r="AC72" s="364"/>
      <c r="AD72" s="364"/>
      <c r="AE72" s="364"/>
      <c r="AF72" s="309"/>
      <c r="AG72" s="309"/>
      <c r="AH72" s="364"/>
      <c r="AI72" s="646" t="str">
        <f t="shared" si="1"/>
        <v/>
      </c>
      <c r="AJ72" s="647"/>
      <c r="AK72" s="366" t="str">
        <f t="shared" si="2"/>
        <v/>
      </c>
    </row>
    <row r="73" spans="2:37" ht="15.75" x14ac:dyDescent="0.25">
      <c r="B73" s="20"/>
      <c r="C73" s="347">
        <v>24</v>
      </c>
      <c r="D73" s="310"/>
      <c r="E73" s="310"/>
      <c r="F73" s="310"/>
      <c r="G73" s="310"/>
      <c r="H73" s="310"/>
      <c r="I73" s="310"/>
      <c r="J73" s="310"/>
      <c r="K73" s="310"/>
      <c r="L73" s="310"/>
      <c r="M73" s="310"/>
      <c r="N73" s="310"/>
      <c r="O73" s="310"/>
      <c r="P73" s="310"/>
      <c r="Q73" s="310"/>
      <c r="R73" s="310"/>
      <c r="S73" s="310"/>
      <c r="T73" s="310"/>
      <c r="U73" s="310"/>
      <c r="V73" s="310"/>
      <c r="W73" s="310"/>
      <c r="X73" s="310"/>
      <c r="Y73" s="310"/>
      <c r="Z73" s="310"/>
      <c r="AA73" s="310"/>
      <c r="AB73" s="310"/>
      <c r="AC73" s="310"/>
      <c r="AD73" s="310"/>
      <c r="AE73" s="310"/>
      <c r="AF73" s="310"/>
      <c r="AG73" s="310"/>
      <c r="AH73" s="310"/>
      <c r="AI73" s="648" t="str">
        <f t="shared" ref="AI73" si="4">IFERROR(AVERAGE(D73:AH73),"")</f>
        <v/>
      </c>
      <c r="AJ73" s="649"/>
      <c r="AK73" s="366"/>
    </row>
    <row r="74" spans="2:37" ht="15.75" x14ac:dyDescent="0.25">
      <c r="B74" s="20"/>
      <c r="C74" s="236"/>
      <c r="D74" s="15"/>
      <c r="E74" s="15"/>
      <c r="F74" s="15"/>
      <c r="G74" s="15"/>
      <c r="H74" s="15"/>
      <c r="I74" s="15"/>
      <c r="J74" s="15"/>
      <c r="K74" s="15"/>
      <c r="L74" s="15"/>
      <c r="M74" s="15"/>
      <c r="N74" s="15"/>
      <c r="O74" s="15"/>
      <c r="P74" s="15"/>
      <c r="Q74" s="15"/>
      <c r="R74" s="15"/>
      <c r="S74" s="15"/>
      <c r="T74" s="17"/>
      <c r="U74" s="17"/>
      <c r="V74" s="17"/>
      <c r="W74" s="17"/>
      <c r="X74" s="17"/>
      <c r="Y74" s="17"/>
      <c r="Z74" s="17"/>
      <c r="AA74" s="17"/>
      <c r="AB74" s="17"/>
      <c r="AC74" s="17"/>
      <c r="AD74" s="17"/>
      <c r="AE74" s="17"/>
      <c r="AF74" s="17"/>
      <c r="AG74" s="17"/>
      <c r="AH74" s="17"/>
      <c r="AI74" s="17"/>
      <c r="AJ74" s="21"/>
      <c r="AK74" s="366"/>
    </row>
    <row r="75" spans="2:37" ht="16.5" thickBot="1" x14ac:dyDescent="0.3">
      <c r="B75" s="60"/>
      <c r="C75" s="220"/>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4"/>
      <c r="AK75" s="366"/>
    </row>
    <row r="76" spans="2:37" ht="15.75" x14ac:dyDescent="0.25">
      <c r="B76" s="40" t="str">
        <f>"Version " &amp; Version</f>
        <v>Version FINAL 03/31/2017</v>
      </c>
      <c r="C76" s="407"/>
      <c r="D76" s="407"/>
      <c r="E76" s="407"/>
      <c r="F76" s="407"/>
      <c r="G76" s="407"/>
      <c r="H76" s="407"/>
      <c r="I76" s="407"/>
      <c r="J76" s="407"/>
      <c r="K76" s="407"/>
      <c r="L76" s="407"/>
      <c r="M76" s="407"/>
      <c r="N76" s="407"/>
      <c r="O76" s="407"/>
      <c r="P76" s="407"/>
      <c r="Q76" s="407"/>
      <c r="R76" s="407"/>
      <c r="S76" s="407"/>
      <c r="T76" s="407"/>
      <c r="U76" s="407"/>
      <c r="V76" s="407"/>
      <c r="W76" s="407"/>
      <c r="X76" s="407"/>
      <c r="Y76" s="407"/>
      <c r="Z76" s="407"/>
      <c r="AA76" s="407"/>
      <c r="AB76" s="407"/>
      <c r="AC76" s="407"/>
      <c r="AD76" s="407"/>
      <c r="AE76" s="407"/>
      <c r="AF76" s="407"/>
      <c r="AG76" s="407"/>
      <c r="AH76" s="407"/>
      <c r="AI76" s="362"/>
      <c r="AJ76" s="363"/>
      <c r="AK76" s="366"/>
    </row>
    <row r="77" spans="2:37" ht="15.75" x14ac:dyDescent="0.25">
      <c r="B77" s="2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7"/>
      <c r="AJ77" s="21"/>
      <c r="AK77" s="366"/>
    </row>
    <row r="78" spans="2:37" ht="15.75" x14ac:dyDescent="0.25">
      <c r="B78" s="487" t="s">
        <v>293</v>
      </c>
      <c r="C78" s="488"/>
      <c r="D78" s="488"/>
      <c r="E78" s="488"/>
      <c r="F78" s="488"/>
      <c r="G78" s="488"/>
      <c r="H78" s="488"/>
      <c r="I78" s="488"/>
      <c r="J78" s="488"/>
      <c r="K78" s="488"/>
      <c r="L78" s="488"/>
      <c r="M78" s="488"/>
      <c r="N78" s="488"/>
      <c r="O78" s="488"/>
      <c r="P78" s="488"/>
      <c r="Q78" s="488"/>
      <c r="R78" s="488"/>
      <c r="S78" s="15"/>
      <c r="T78" s="15"/>
      <c r="U78" s="15"/>
      <c r="V78" s="15"/>
      <c r="W78" s="15"/>
      <c r="X78" s="15"/>
      <c r="Y78" s="15"/>
      <c r="Z78" s="15"/>
      <c r="AA78" s="15"/>
      <c r="AB78" s="15"/>
      <c r="AC78" s="15"/>
      <c r="AD78" s="15"/>
      <c r="AE78" s="15"/>
      <c r="AF78" s="15"/>
      <c r="AG78" s="15"/>
      <c r="AH78" s="15"/>
      <c r="AI78" s="17"/>
      <c r="AJ78" s="21"/>
      <c r="AK78" s="366"/>
    </row>
    <row r="79" spans="2:37" ht="15.75" x14ac:dyDescent="0.25">
      <c r="B79" s="622" t="s">
        <v>281</v>
      </c>
      <c r="C79" s="545"/>
      <c r="D79" s="545"/>
      <c r="E79" s="545"/>
      <c r="F79" s="545"/>
      <c r="G79" s="545"/>
      <c r="H79" s="545"/>
      <c r="I79" s="545"/>
      <c r="J79" s="545"/>
      <c r="K79" s="545"/>
      <c r="L79" s="545"/>
      <c r="M79" s="545"/>
      <c r="N79" s="545"/>
      <c r="O79" s="545"/>
      <c r="P79" s="545"/>
      <c r="Q79" s="545"/>
      <c r="R79" s="545"/>
      <c r="S79" s="15"/>
      <c r="T79" s="15"/>
      <c r="U79" s="15"/>
      <c r="V79" s="15"/>
      <c r="W79" s="15"/>
      <c r="X79" s="15"/>
      <c r="Y79" s="15"/>
      <c r="Z79" s="15"/>
      <c r="AA79" s="15"/>
      <c r="AB79" s="15"/>
      <c r="AC79" s="15"/>
      <c r="AD79" s="15"/>
      <c r="AE79" s="15"/>
      <c r="AF79" s="15"/>
      <c r="AG79" s="15"/>
      <c r="AH79" s="15"/>
      <c r="AI79" s="17"/>
      <c r="AJ79" s="21"/>
      <c r="AK79" s="366"/>
    </row>
    <row r="80" spans="2:37" ht="15.75" x14ac:dyDescent="0.25">
      <c r="B80" s="414"/>
      <c r="C80" s="545">
        <v>2022</v>
      </c>
      <c r="D80" s="545"/>
      <c r="E80" s="545"/>
      <c r="F80" s="545"/>
      <c r="G80" s="545"/>
      <c r="H80" s="545"/>
      <c r="I80" s="545"/>
      <c r="J80" s="545"/>
      <c r="K80" s="545"/>
      <c r="L80" s="545"/>
      <c r="M80" s="545"/>
      <c r="N80" s="545"/>
      <c r="O80" s="545"/>
      <c r="P80" s="545"/>
      <c r="Q80" s="545"/>
      <c r="R80" s="331"/>
      <c r="S80" s="15"/>
      <c r="T80" s="15"/>
      <c r="U80" s="15"/>
      <c r="V80" s="15"/>
      <c r="W80" s="15"/>
      <c r="X80" s="15"/>
      <c r="Y80" s="15"/>
      <c r="Z80" s="15"/>
      <c r="AA80" s="15"/>
      <c r="AB80" s="15"/>
      <c r="AC80" s="15"/>
      <c r="AD80" s="15"/>
      <c r="AE80" s="15"/>
      <c r="AF80" s="15"/>
      <c r="AG80" s="15"/>
      <c r="AH80" s="15"/>
      <c r="AI80" s="17"/>
      <c r="AJ80" s="21"/>
      <c r="AK80" s="366"/>
    </row>
    <row r="81" spans="2:37" ht="15.75" x14ac:dyDescent="0.25">
      <c r="B81" s="414"/>
      <c r="C81" s="394"/>
      <c r="D81" s="394"/>
      <c r="E81" s="394"/>
      <c r="F81" s="394"/>
      <c r="G81" s="394"/>
      <c r="H81" s="394"/>
      <c r="I81" s="394"/>
      <c r="J81" s="394"/>
      <c r="K81" s="394"/>
      <c r="L81" s="394"/>
      <c r="M81" s="394"/>
      <c r="N81" s="394"/>
      <c r="O81" s="394"/>
      <c r="P81" s="394"/>
      <c r="Q81" s="394"/>
      <c r="R81" s="331"/>
      <c r="S81" s="15"/>
      <c r="T81" s="15"/>
      <c r="U81" s="15"/>
      <c r="V81" s="15"/>
      <c r="W81" s="15"/>
      <c r="X81" s="15"/>
      <c r="Y81" s="15"/>
      <c r="Z81" s="15"/>
      <c r="AA81" s="15"/>
      <c r="AB81" s="15"/>
      <c r="AC81" s="15"/>
      <c r="AD81" s="15"/>
      <c r="AE81" s="15"/>
      <c r="AF81" s="15"/>
      <c r="AG81" s="15"/>
      <c r="AH81" s="15"/>
      <c r="AI81" s="17"/>
      <c r="AJ81" s="21"/>
      <c r="AK81" s="366"/>
    </row>
    <row r="82" spans="2:37" ht="15.75" x14ac:dyDescent="0.25">
      <c r="B82" s="20" t="s">
        <v>282</v>
      </c>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7"/>
      <c r="AJ82" s="21"/>
      <c r="AK82" s="366"/>
    </row>
    <row r="83" spans="2:37" ht="15.75" x14ac:dyDescent="0.25">
      <c r="B83" s="20"/>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7"/>
      <c r="AJ83" s="21"/>
      <c r="AK83" s="366"/>
    </row>
    <row r="84" spans="2:37" ht="15.75" x14ac:dyDescent="0.25">
      <c r="B84" s="20"/>
      <c r="C84" s="397" t="s">
        <v>128</v>
      </c>
      <c r="D84" s="218">
        <v>1</v>
      </c>
      <c r="E84" s="218">
        <v>2</v>
      </c>
      <c r="F84" s="218">
        <v>3</v>
      </c>
      <c r="G84" s="218">
        <v>4</v>
      </c>
      <c r="H84" s="218">
        <v>5</v>
      </c>
      <c r="I84" s="218">
        <v>6</v>
      </c>
      <c r="J84" s="218">
        <v>7</v>
      </c>
      <c r="K84" s="218">
        <v>8</v>
      </c>
      <c r="L84" s="218">
        <v>9</v>
      </c>
      <c r="M84" s="218">
        <v>10</v>
      </c>
      <c r="N84" s="218">
        <v>11</v>
      </c>
      <c r="O84" s="218">
        <v>12</v>
      </c>
      <c r="P84" s="218">
        <v>13</v>
      </c>
      <c r="Q84" s="218">
        <v>14</v>
      </c>
      <c r="R84" s="218">
        <v>15</v>
      </c>
      <c r="S84" s="218">
        <v>16</v>
      </c>
      <c r="T84" s="218">
        <v>17</v>
      </c>
      <c r="U84" s="218">
        <v>18</v>
      </c>
      <c r="V84" s="218">
        <v>19</v>
      </c>
      <c r="W84" s="218">
        <v>20</v>
      </c>
      <c r="X84" s="218">
        <v>21</v>
      </c>
      <c r="Y84" s="218">
        <v>22</v>
      </c>
      <c r="Z84" s="218">
        <v>23</v>
      </c>
      <c r="AA84" s="218">
        <v>24</v>
      </c>
      <c r="AB84" s="218">
        <v>25</v>
      </c>
      <c r="AC84" s="218">
        <v>26</v>
      </c>
      <c r="AD84" s="218">
        <v>27</v>
      </c>
      <c r="AE84" s="218">
        <v>28</v>
      </c>
      <c r="AF84" s="15"/>
      <c r="AG84" s="15"/>
      <c r="AH84" s="15"/>
      <c r="AI84" s="644" t="s">
        <v>304</v>
      </c>
      <c r="AJ84" s="645"/>
      <c r="AK84" s="366"/>
    </row>
    <row r="85" spans="2:37" ht="15.75" x14ac:dyDescent="0.25">
      <c r="B85" s="20"/>
      <c r="C85" s="397"/>
      <c r="D85" s="218" t="s">
        <v>273</v>
      </c>
      <c r="E85" s="218" t="s">
        <v>274</v>
      </c>
      <c r="F85" s="218" t="s">
        <v>275</v>
      </c>
      <c r="G85" s="218" t="s">
        <v>276</v>
      </c>
      <c r="H85" s="218" t="s">
        <v>277</v>
      </c>
      <c r="I85" s="218" t="s">
        <v>278</v>
      </c>
      <c r="J85" s="218" t="s">
        <v>272</v>
      </c>
      <c r="K85" s="218" t="str">
        <f>D85</f>
        <v>Tue</v>
      </c>
      <c r="L85" s="218" t="str">
        <f t="shared" ref="L85:AE85" si="5">E85</f>
        <v>Wed</v>
      </c>
      <c r="M85" s="218" t="str">
        <f t="shared" si="5"/>
        <v>Thurs</v>
      </c>
      <c r="N85" s="218" t="str">
        <f t="shared" si="5"/>
        <v>Fri</v>
      </c>
      <c r="O85" s="218" t="str">
        <f t="shared" si="5"/>
        <v>Sat</v>
      </c>
      <c r="P85" s="218" t="str">
        <f t="shared" si="5"/>
        <v>Sun</v>
      </c>
      <c r="Q85" s="218" t="str">
        <f t="shared" si="5"/>
        <v>Mon</v>
      </c>
      <c r="R85" s="218" t="str">
        <f t="shared" si="5"/>
        <v>Tue</v>
      </c>
      <c r="S85" s="218" t="str">
        <f t="shared" si="5"/>
        <v>Wed</v>
      </c>
      <c r="T85" s="218" t="str">
        <f t="shared" si="5"/>
        <v>Thurs</v>
      </c>
      <c r="U85" s="218" t="str">
        <f t="shared" si="5"/>
        <v>Fri</v>
      </c>
      <c r="V85" s="218" t="str">
        <f t="shared" si="5"/>
        <v>Sat</v>
      </c>
      <c r="W85" s="218" t="str">
        <f t="shared" si="5"/>
        <v>Sun</v>
      </c>
      <c r="X85" s="218" t="str">
        <f t="shared" si="5"/>
        <v>Mon</v>
      </c>
      <c r="Y85" s="218" t="str">
        <f t="shared" si="5"/>
        <v>Tue</v>
      </c>
      <c r="Z85" s="218" t="str">
        <f t="shared" si="5"/>
        <v>Wed</v>
      </c>
      <c r="AA85" s="218" t="str">
        <f t="shared" si="5"/>
        <v>Thurs</v>
      </c>
      <c r="AB85" s="218" t="str">
        <f t="shared" si="5"/>
        <v>Fri</v>
      </c>
      <c r="AC85" s="218" t="str">
        <f t="shared" si="5"/>
        <v>Sat</v>
      </c>
      <c r="AD85" s="218" t="str">
        <f t="shared" si="5"/>
        <v>Sun</v>
      </c>
      <c r="AE85" s="218" t="str">
        <f t="shared" si="5"/>
        <v>Mon</v>
      </c>
      <c r="AF85" s="15"/>
      <c r="AG85" s="15"/>
      <c r="AH85" s="15"/>
      <c r="AI85" s="644" t="s">
        <v>305</v>
      </c>
      <c r="AJ85" s="645"/>
      <c r="AK85" s="366"/>
    </row>
    <row r="86" spans="2:37" ht="15.75" x14ac:dyDescent="0.25">
      <c r="B86" s="20"/>
      <c r="C86" s="346">
        <v>1</v>
      </c>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15"/>
      <c r="AG86" s="15"/>
      <c r="AH86" s="15"/>
      <c r="AI86" s="646" t="str">
        <f>IFERROR(AVERAGE(D86:AE86),"")</f>
        <v/>
      </c>
      <c r="AJ86" s="647"/>
      <c r="AK86" s="366"/>
    </row>
    <row r="87" spans="2:37" ht="15.75" customHeight="1" x14ac:dyDescent="0.25">
      <c r="B87" s="20"/>
      <c r="C87" s="346">
        <v>2</v>
      </c>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15"/>
      <c r="AG87" s="15"/>
      <c r="AH87" s="15"/>
      <c r="AI87" s="646" t="str">
        <f>IFERROR(AVERAGE(D87:AE87),"")</f>
        <v/>
      </c>
      <c r="AJ87" s="647"/>
      <c r="AK87" s="366"/>
    </row>
    <row r="88" spans="2:37" ht="15.75" x14ac:dyDescent="0.25">
      <c r="B88" s="20"/>
      <c r="C88" s="346">
        <v>3</v>
      </c>
      <c r="D88" s="309"/>
      <c r="E88" s="309"/>
      <c r="F88" s="309"/>
      <c r="G88" s="309"/>
      <c r="H88" s="309"/>
      <c r="I88" s="309"/>
      <c r="J88" s="309"/>
      <c r="K88" s="309"/>
      <c r="L88" s="309"/>
      <c r="M88" s="309"/>
      <c r="N88" s="309"/>
      <c r="O88" s="309"/>
      <c r="P88" s="309"/>
      <c r="Q88" s="309"/>
      <c r="R88" s="309"/>
      <c r="S88" s="309"/>
      <c r="T88" s="309"/>
      <c r="U88" s="309"/>
      <c r="V88" s="309"/>
      <c r="W88" s="309"/>
      <c r="X88" s="309"/>
      <c r="Y88" s="309"/>
      <c r="Z88" s="309"/>
      <c r="AA88" s="309"/>
      <c r="AB88" s="309"/>
      <c r="AC88" s="309"/>
      <c r="AD88" s="309"/>
      <c r="AE88" s="309"/>
      <c r="AF88" s="15"/>
      <c r="AG88" s="15"/>
      <c r="AH88" s="15"/>
      <c r="AI88" s="646" t="str">
        <f t="shared" ref="AI88:AI108" si="6">IFERROR(AVERAGE(D88:AE88),"")</f>
        <v/>
      </c>
      <c r="AJ88" s="647"/>
      <c r="AK88" s="366"/>
    </row>
    <row r="89" spans="2:37" ht="15.75" x14ac:dyDescent="0.25">
      <c r="B89" s="20"/>
      <c r="C89" s="346">
        <v>4</v>
      </c>
      <c r="D89" s="309"/>
      <c r="E89" s="309"/>
      <c r="F89" s="309"/>
      <c r="G89" s="309"/>
      <c r="H89" s="309"/>
      <c r="I89" s="309"/>
      <c r="J89" s="309"/>
      <c r="K89" s="309"/>
      <c r="L89" s="309"/>
      <c r="M89" s="309"/>
      <c r="N89" s="309"/>
      <c r="O89" s="309"/>
      <c r="P89" s="309"/>
      <c r="Q89" s="309"/>
      <c r="R89" s="309"/>
      <c r="S89" s="309"/>
      <c r="T89" s="309"/>
      <c r="U89" s="309"/>
      <c r="V89" s="309"/>
      <c r="W89" s="309"/>
      <c r="X89" s="309"/>
      <c r="Y89" s="309"/>
      <c r="Z89" s="309"/>
      <c r="AA89" s="309"/>
      <c r="AB89" s="309"/>
      <c r="AC89" s="309"/>
      <c r="AD89" s="309"/>
      <c r="AE89" s="309"/>
      <c r="AF89" s="15"/>
      <c r="AG89" s="15"/>
      <c r="AH89" s="15"/>
      <c r="AI89" s="646" t="str">
        <f t="shared" si="6"/>
        <v/>
      </c>
      <c r="AJ89" s="647"/>
      <c r="AK89" s="366"/>
    </row>
    <row r="90" spans="2:37" ht="15.75" x14ac:dyDescent="0.25">
      <c r="B90" s="20"/>
      <c r="C90" s="346">
        <v>5</v>
      </c>
      <c r="D90" s="309"/>
      <c r="E90" s="309"/>
      <c r="F90" s="309"/>
      <c r="G90" s="309"/>
      <c r="H90" s="309"/>
      <c r="I90" s="309"/>
      <c r="J90" s="309"/>
      <c r="K90" s="309"/>
      <c r="L90" s="309"/>
      <c r="M90" s="309"/>
      <c r="N90" s="309"/>
      <c r="O90" s="309"/>
      <c r="P90" s="309"/>
      <c r="Q90" s="309"/>
      <c r="R90" s="309"/>
      <c r="S90" s="309"/>
      <c r="T90" s="309"/>
      <c r="U90" s="309"/>
      <c r="V90" s="309"/>
      <c r="W90" s="309"/>
      <c r="X90" s="309"/>
      <c r="Y90" s="309"/>
      <c r="Z90" s="309"/>
      <c r="AA90" s="309"/>
      <c r="AB90" s="309"/>
      <c r="AC90" s="309"/>
      <c r="AD90" s="309"/>
      <c r="AE90" s="309"/>
      <c r="AF90" s="15"/>
      <c r="AG90" s="15"/>
      <c r="AH90" s="15"/>
      <c r="AI90" s="646" t="str">
        <f t="shared" si="6"/>
        <v/>
      </c>
      <c r="AJ90" s="647"/>
      <c r="AK90" s="366"/>
    </row>
    <row r="91" spans="2:37" ht="15.75" x14ac:dyDescent="0.25">
      <c r="B91" s="20"/>
      <c r="C91" s="346">
        <v>6</v>
      </c>
      <c r="D91" s="309"/>
      <c r="E91" s="309"/>
      <c r="F91" s="309"/>
      <c r="G91" s="309"/>
      <c r="H91" s="309"/>
      <c r="I91" s="309"/>
      <c r="J91" s="309"/>
      <c r="K91" s="309"/>
      <c r="L91" s="309"/>
      <c r="M91" s="309"/>
      <c r="N91" s="309"/>
      <c r="O91" s="309"/>
      <c r="P91" s="309"/>
      <c r="Q91" s="309"/>
      <c r="R91" s="309"/>
      <c r="S91" s="309"/>
      <c r="T91" s="309"/>
      <c r="U91" s="309"/>
      <c r="V91" s="309"/>
      <c r="W91" s="309"/>
      <c r="X91" s="309"/>
      <c r="Y91" s="309"/>
      <c r="Z91" s="309"/>
      <c r="AA91" s="309"/>
      <c r="AB91" s="309"/>
      <c r="AC91" s="309"/>
      <c r="AD91" s="309"/>
      <c r="AE91" s="309"/>
      <c r="AF91" s="15"/>
      <c r="AG91" s="15"/>
      <c r="AH91" s="15"/>
      <c r="AI91" s="646" t="str">
        <f t="shared" si="6"/>
        <v/>
      </c>
      <c r="AJ91" s="647"/>
      <c r="AK91" s="366"/>
    </row>
    <row r="92" spans="2:37" ht="15.75" x14ac:dyDescent="0.25">
      <c r="B92" s="20"/>
      <c r="C92" s="346">
        <v>7</v>
      </c>
      <c r="D92" s="309"/>
      <c r="E92" s="309"/>
      <c r="F92" s="309"/>
      <c r="G92" s="309"/>
      <c r="H92" s="309"/>
      <c r="I92" s="309"/>
      <c r="J92" s="309"/>
      <c r="K92" s="309"/>
      <c r="L92" s="309"/>
      <c r="M92" s="309"/>
      <c r="N92" s="309"/>
      <c r="O92" s="309"/>
      <c r="P92" s="309"/>
      <c r="Q92" s="309"/>
      <c r="R92" s="309"/>
      <c r="S92" s="309"/>
      <c r="T92" s="309"/>
      <c r="U92" s="309"/>
      <c r="V92" s="309"/>
      <c r="W92" s="309"/>
      <c r="X92" s="309"/>
      <c r="Y92" s="309"/>
      <c r="Z92" s="309"/>
      <c r="AA92" s="309"/>
      <c r="AB92" s="309"/>
      <c r="AC92" s="309"/>
      <c r="AD92" s="309"/>
      <c r="AE92" s="309"/>
      <c r="AF92" s="15"/>
      <c r="AG92" s="15"/>
      <c r="AH92" s="15"/>
      <c r="AI92" s="646" t="str">
        <f t="shared" si="6"/>
        <v/>
      </c>
      <c r="AJ92" s="647"/>
      <c r="AK92" s="366"/>
    </row>
    <row r="93" spans="2:37" ht="15.75" x14ac:dyDescent="0.25">
      <c r="B93" s="20"/>
      <c r="C93" s="346">
        <v>8</v>
      </c>
      <c r="D93" s="364"/>
      <c r="E93" s="364"/>
      <c r="F93" s="364"/>
      <c r="G93" s="364"/>
      <c r="H93" s="309"/>
      <c r="I93" s="309"/>
      <c r="J93" s="364"/>
      <c r="K93" s="364"/>
      <c r="L93" s="364"/>
      <c r="M93" s="364"/>
      <c r="N93" s="364"/>
      <c r="O93" s="309"/>
      <c r="P93" s="309"/>
      <c r="Q93" s="364"/>
      <c r="R93" s="364"/>
      <c r="S93" s="364"/>
      <c r="T93" s="364"/>
      <c r="U93" s="364"/>
      <c r="V93" s="309"/>
      <c r="W93" s="309"/>
      <c r="X93" s="364"/>
      <c r="Y93" s="364"/>
      <c r="Z93" s="364"/>
      <c r="AA93" s="364"/>
      <c r="AB93" s="364"/>
      <c r="AC93" s="309"/>
      <c r="AD93" s="309"/>
      <c r="AE93" s="364"/>
      <c r="AF93" s="15"/>
      <c r="AG93" s="15"/>
      <c r="AH93" s="15"/>
      <c r="AI93" s="646" t="str">
        <f t="shared" si="6"/>
        <v/>
      </c>
      <c r="AJ93" s="647"/>
      <c r="AK93" s="366" t="str">
        <f>IFERROR(AVERAGE(AE93,X93:AB93,Q93:U93,J93:N93,D93:G93),"")</f>
        <v/>
      </c>
    </row>
    <row r="94" spans="2:37" ht="15.75" customHeight="1" x14ac:dyDescent="0.25">
      <c r="B94" s="20"/>
      <c r="C94" s="346">
        <v>9</v>
      </c>
      <c r="D94" s="364"/>
      <c r="E94" s="364"/>
      <c r="F94" s="364"/>
      <c r="G94" s="364"/>
      <c r="H94" s="309"/>
      <c r="I94" s="309"/>
      <c r="J94" s="364"/>
      <c r="K94" s="364"/>
      <c r="L94" s="364"/>
      <c r="M94" s="364"/>
      <c r="N94" s="364"/>
      <c r="O94" s="309"/>
      <c r="P94" s="309"/>
      <c r="Q94" s="364"/>
      <c r="R94" s="364"/>
      <c r="S94" s="364"/>
      <c r="T94" s="364"/>
      <c r="U94" s="364"/>
      <c r="V94" s="309"/>
      <c r="W94" s="309"/>
      <c r="X94" s="364"/>
      <c r="Y94" s="364"/>
      <c r="Z94" s="364"/>
      <c r="AA94" s="364"/>
      <c r="AB94" s="364"/>
      <c r="AC94" s="309"/>
      <c r="AD94" s="309"/>
      <c r="AE94" s="364"/>
      <c r="AF94" s="15"/>
      <c r="AG94" s="15"/>
      <c r="AH94" s="15"/>
      <c r="AI94" s="646" t="str">
        <f t="shared" si="6"/>
        <v/>
      </c>
      <c r="AJ94" s="647"/>
      <c r="AK94" s="366" t="str">
        <f t="shared" ref="AK94:AK108" si="7">IFERROR(AVERAGE(AE94,X94:AB94,Q94:U94,J94:N94,D94:G94),"")</f>
        <v/>
      </c>
    </row>
    <row r="95" spans="2:37" ht="15.75" x14ac:dyDescent="0.25">
      <c r="B95" s="20"/>
      <c r="C95" s="346">
        <v>10</v>
      </c>
      <c r="D95" s="364"/>
      <c r="E95" s="364"/>
      <c r="F95" s="364"/>
      <c r="G95" s="364"/>
      <c r="H95" s="309"/>
      <c r="I95" s="309"/>
      <c r="J95" s="364"/>
      <c r="K95" s="364"/>
      <c r="L95" s="364"/>
      <c r="M95" s="364"/>
      <c r="N95" s="364"/>
      <c r="O95" s="309"/>
      <c r="P95" s="309"/>
      <c r="Q95" s="364"/>
      <c r="R95" s="364"/>
      <c r="S95" s="364"/>
      <c r="T95" s="364"/>
      <c r="U95" s="364"/>
      <c r="V95" s="309"/>
      <c r="W95" s="309"/>
      <c r="X95" s="364"/>
      <c r="Y95" s="364"/>
      <c r="Z95" s="364"/>
      <c r="AA95" s="364"/>
      <c r="AB95" s="364"/>
      <c r="AC95" s="309"/>
      <c r="AD95" s="309"/>
      <c r="AE95" s="364"/>
      <c r="AF95" s="15"/>
      <c r="AG95" s="15"/>
      <c r="AH95" s="15"/>
      <c r="AI95" s="646" t="str">
        <f t="shared" si="6"/>
        <v/>
      </c>
      <c r="AJ95" s="647"/>
      <c r="AK95" s="366" t="str">
        <f t="shared" si="7"/>
        <v/>
      </c>
    </row>
    <row r="96" spans="2:37" ht="15.75" x14ac:dyDescent="0.25">
      <c r="B96" s="20"/>
      <c r="C96" s="346">
        <v>11</v>
      </c>
      <c r="D96" s="364"/>
      <c r="E96" s="364"/>
      <c r="F96" s="364"/>
      <c r="G96" s="364"/>
      <c r="H96" s="309"/>
      <c r="I96" s="309"/>
      <c r="J96" s="364"/>
      <c r="K96" s="364"/>
      <c r="L96" s="364"/>
      <c r="M96" s="364"/>
      <c r="N96" s="364"/>
      <c r="O96" s="309"/>
      <c r="P96" s="309"/>
      <c r="Q96" s="364"/>
      <c r="R96" s="364"/>
      <c r="S96" s="364"/>
      <c r="T96" s="364"/>
      <c r="U96" s="364"/>
      <c r="V96" s="309"/>
      <c r="W96" s="309"/>
      <c r="X96" s="364"/>
      <c r="Y96" s="364"/>
      <c r="Z96" s="364"/>
      <c r="AA96" s="364"/>
      <c r="AB96" s="364"/>
      <c r="AC96" s="309"/>
      <c r="AD96" s="309"/>
      <c r="AE96" s="364"/>
      <c r="AF96" s="15"/>
      <c r="AG96" s="15"/>
      <c r="AH96" s="15"/>
      <c r="AI96" s="646" t="str">
        <f t="shared" si="6"/>
        <v/>
      </c>
      <c r="AJ96" s="647"/>
      <c r="AK96" s="366" t="str">
        <f t="shared" si="7"/>
        <v/>
      </c>
    </row>
    <row r="97" spans="2:37" ht="15.75" x14ac:dyDescent="0.25">
      <c r="B97" s="20"/>
      <c r="C97" s="346">
        <v>12</v>
      </c>
      <c r="D97" s="364"/>
      <c r="E97" s="364"/>
      <c r="F97" s="364"/>
      <c r="G97" s="364"/>
      <c r="H97" s="309"/>
      <c r="I97" s="309"/>
      <c r="J97" s="364"/>
      <c r="K97" s="364"/>
      <c r="L97" s="364"/>
      <c r="M97" s="364"/>
      <c r="N97" s="364"/>
      <c r="O97" s="309"/>
      <c r="P97" s="309"/>
      <c r="Q97" s="364"/>
      <c r="R97" s="364"/>
      <c r="S97" s="364"/>
      <c r="T97" s="364"/>
      <c r="U97" s="364"/>
      <c r="V97" s="309"/>
      <c r="W97" s="309"/>
      <c r="X97" s="364"/>
      <c r="Y97" s="364"/>
      <c r="Z97" s="364"/>
      <c r="AA97" s="364"/>
      <c r="AB97" s="364"/>
      <c r="AC97" s="309"/>
      <c r="AD97" s="309"/>
      <c r="AE97" s="364"/>
      <c r="AF97" s="15"/>
      <c r="AG97" s="15"/>
      <c r="AH97" s="15"/>
      <c r="AI97" s="646" t="str">
        <f t="shared" si="6"/>
        <v/>
      </c>
      <c r="AJ97" s="647"/>
      <c r="AK97" s="366" t="str">
        <f t="shared" si="7"/>
        <v/>
      </c>
    </row>
    <row r="98" spans="2:37" ht="15.75" x14ac:dyDescent="0.25">
      <c r="B98" s="20"/>
      <c r="C98" s="346">
        <v>13</v>
      </c>
      <c r="D98" s="364"/>
      <c r="E98" s="364"/>
      <c r="F98" s="364"/>
      <c r="G98" s="364"/>
      <c r="H98" s="309"/>
      <c r="I98" s="309"/>
      <c r="J98" s="364"/>
      <c r="K98" s="364"/>
      <c r="L98" s="364"/>
      <c r="M98" s="364"/>
      <c r="N98" s="364"/>
      <c r="O98" s="309"/>
      <c r="P98" s="309"/>
      <c r="Q98" s="364"/>
      <c r="R98" s="364"/>
      <c r="S98" s="364"/>
      <c r="T98" s="364"/>
      <c r="U98" s="364"/>
      <c r="V98" s="309"/>
      <c r="W98" s="309"/>
      <c r="X98" s="364"/>
      <c r="Y98" s="364"/>
      <c r="Z98" s="364"/>
      <c r="AA98" s="364"/>
      <c r="AB98" s="364"/>
      <c r="AC98" s="309"/>
      <c r="AD98" s="309"/>
      <c r="AE98" s="364"/>
      <c r="AF98" s="15"/>
      <c r="AG98" s="15"/>
      <c r="AH98" s="15"/>
      <c r="AI98" s="646" t="str">
        <f t="shared" si="6"/>
        <v/>
      </c>
      <c r="AJ98" s="647"/>
      <c r="AK98" s="366" t="str">
        <f t="shared" si="7"/>
        <v/>
      </c>
    </row>
    <row r="99" spans="2:37" ht="15.75" x14ac:dyDescent="0.25">
      <c r="B99" s="20"/>
      <c r="C99" s="346">
        <v>14</v>
      </c>
      <c r="D99" s="364"/>
      <c r="E99" s="364"/>
      <c r="F99" s="364"/>
      <c r="G99" s="364"/>
      <c r="H99" s="309"/>
      <c r="I99" s="309"/>
      <c r="J99" s="364"/>
      <c r="K99" s="364"/>
      <c r="L99" s="364"/>
      <c r="M99" s="364"/>
      <c r="N99" s="364"/>
      <c r="O99" s="309"/>
      <c r="P99" s="309"/>
      <c r="Q99" s="364"/>
      <c r="R99" s="364"/>
      <c r="S99" s="364"/>
      <c r="T99" s="364"/>
      <c r="U99" s="364"/>
      <c r="V99" s="309"/>
      <c r="W99" s="309"/>
      <c r="X99" s="364"/>
      <c r="Y99" s="364"/>
      <c r="Z99" s="364"/>
      <c r="AA99" s="364"/>
      <c r="AB99" s="364"/>
      <c r="AC99" s="309"/>
      <c r="AD99" s="309"/>
      <c r="AE99" s="364"/>
      <c r="AF99" s="15"/>
      <c r="AG99" s="15"/>
      <c r="AH99" s="15"/>
      <c r="AI99" s="646" t="str">
        <f t="shared" si="6"/>
        <v/>
      </c>
      <c r="AJ99" s="647"/>
      <c r="AK99" s="366" t="str">
        <f t="shared" si="7"/>
        <v/>
      </c>
    </row>
    <row r="100" spans="2:37" ht="15.75" x14ac:dyDescent="0.25">
      <c r="B100" s="20"/>
      <c r="C100" s="346">
        <v>15</v>
      </c>
      <c r="D100" s="364"/>
      <c r="E100" s="364"/>
      <c r="F100" s="364"/>
      <c r="G100" s="364"/>
      <c r="H100" s="309"/>
      <c r="I100" s="309"/>
      <c r="J100" s="364"/>
      <c r="K100" s="364"/>
      <c r="L100" s="364"/>
      <c r="M100" s="364"/>
      <c r="N100" s="364"/>
      <c r="O100" s="309"/>
      <c r="P100" s="309"/>
      <c r="Q100" s="364"/>
      <c r="R100" s="364"/>
      <c r="S100" s="364"/>
      <c r="T100" s="364"/>
      <c r="U100" s="364"/>
      <c r="V100" s="309"/>
      <c r="W100" s="309"/>
      <c r="X100" s="364"/>
      <c r="Y100" s="364"/>
      <c r="Z100" s="364"/>
      <c r="AA100" s="364"/>
      <c r="AB100" s="364"/>
      <c r="AC100" s="309"/>
      <c r="AD100" s="309"/>
      <c r="AE100" s="364"/>
      <c r="AF100" s="15"/>
      <c r="AG100" s="15"/>
      <c r="AH100" s="15"/>
      <c r="AI100" s="646" t="str">
        <f t="shared" si="6"/>
        <v/>
      </c>
      <c r="AJ100" s="647"/>
      <c r="AK100" s="366" t="str">
        <f t="shared" si="7"/>
        <v/>
      </c>
    </row>
    <row r="101" spans="2:37" ht="15.75" x14ac:dyDescent="0.25">
      <c r="B101" s="20"/>
      <c r="C101" s="346">
        <v>16</v>
      </c>
      <c r="D101" s="364"/>
      <c r="E101" s="364"/>
      <c r="F101" s="364"/>
      <c r="G101" s="364"/>
      <c r="H101" s="309"/>
      <c r="I101" s="309"/>
      <c r="J101" s="364"/>
      <c r="K101" s="364"/>
      <c r="L101" s="364"/>
      <c r="M101" s="364"/>
      <c r="N101" s="364"/>
      <c r="O101" s="309"/>
      <c r="P101" s="309"/>
      <c r="Q101" s="364"/>
      <c r="R101" s="364"/>
      <c r="S101" s="364"/>
      <c r="T101" s="364"/>
      <c r="U101" s="364"/>
      <c r="V101" s="309"/>
      <c r="W101" s="309"/>
      <c r="X101" s="364"/>
      <c r="Y101" s="364"/>
      <c r="Z101" s="364"/>
      <c r="AA101" s="364"/>
      <c r="AB101" s="364"/>
      <c r="AC101" s="309"/>
      <c r="AD101" s="309"/>
      <c r="AE101" s="364"/>
      <c r="AF101" s="15"/>
      <c r="AG101" s="15"/>
      <c r="AH101" s="15"/>
      <c r="AI101" s="646" t="str">
        <f t="shared" si="6"/>
        <v/>
      </c>
      <c r="AJ101" s="647"/>
      <c r="AK101" s="366" t="str">
        <f t="shared" si="7"/>
        <v/>
      </c>
    </row>
    <row r="102" spans="2:37" ht="15.75" x14ac:dyDescent="0.25">
      <c r="B102" s="20"/>
      <c r="C102" s="346">
        <v>17</v>
      </c>
      <c r="D102" s="364"/>
      <c r="E102" s="364"/>
      <c r="F102" s="364"/>
      <c r="G102" s="364"/>
      <c r="H102" s="309"/>
      <c r="I102" s="309"/>
      <c r="J102" s="364"/>
      <c r="K102" s="364"/>
      <c r="L102" s="364"/>
      <c r="M102" s="364"/>
      <c r="N102" s="364"/>
      <c r="O102" s="309"/>
      <c r="P102" s="309"/>
      <c r="Q102" s="364"/>
      <c r="R102" s="364"/>
      <c r="S102" s="364"/>
      <c r="T102" s="364"/>
      <c r="U102" s="364"/>
      <c r="V102" s="309"/>
      <c r="W102" s="309"/>
      <c r="X102" s="364"/>
      <c r="Y102" s="364"/>
      <c r="Z102" s="364"/>
      <c r="AA102" s="364"/>
      <c r="AB102" s="364"/>
      <c r="AC102" s="309"/>
      <c r="AD102" s="309"/>
      <c r="AE102" s="364"/>
      <c r="AF102" s="15"/>
      <c r="AG102" s="15"/>
      <c r="AH102" s="15"/>
      <c r="AI102" s="646" t="str">
        <f t="shared" si="6"/>
        <v/>
      </c>
      <c r="AJ102" s="647"/>
      <c r="AK102" s="366" t="str">
        <f t="shared" si="7"/>
        <v/>
      </c>
    </row>
    <row r="103" spans="2:37" ht="15.75" x14ac:dyDescent="0.25">
      <c r="B103" s="20"/>
      <c r="C103" s="346">
        <v>18</v>
      </c>
      <c r="D103" s="364"/>
      <c r="E103" s="364"/>
      <c r="F103" s="364"/>
      <c r="G103" s="364"/>
      <c r="H103" s="309"/>
      <c r="I103" s="309"/>
      <c r="J103" s="364"/>
      <c r="K103" s="364"/>
      <c r="L103" s="364"/>
      <c r="M103" s="364"/>
      <c r="N103" s="364"/>
      <c r="O103" s="309"/>
      <c r="P103" s="309"/>
      <c r="Q103" s="364"/>
      <c r="R103" s="364"/>
      <c r="S103" s="364"/>
      <c r="T103" s="364"/>
      <c r="U103" s="364"/>
      <c r="V103" s="309"/>
      <c r="W103" s="309"/>
      <c r="X103" s="364"/>
      <c r="Y103" s="364"/>
      <c r="Z103" s="364"/>
      <c r="AA103" s="364"/>
      <c r="AB103" s="364"/>
      <c r="AC103" s="309"/>
      <c r="AD103" s="309"/>
      <c r="AE103" s="364"/>
      <c r="AF103" s="15"/>
      <c r="AG103" s="15"/>
      <c r="AH103" s="15"/>
      <c r="AI103" s="646" t="str">
        <f t="shared" si="6"/>
        <v/>
      </c>
      <c r="AJ103" s="647"/>
      <c r="AK103" s="366" t="str">
        <f t="shared" si="7"/>
        <v/>
      </c>
    </row>
    <row r="104" spans="2:37" ht="15.75" x14ac:dyDescent="0.25">
      <c r="B104" s="20"/>
      <c r="C104" s="346">
        <v>19</v>
      </c>
      <c r="D104" s="364"/>
      <c r="E104" s="364"/>
      <c r="F104" s="364"/>
      <c r="G104" s="364"/>
      <c r="H104" s="309"/>
      <c r="I104" s="309"/>
      <c r="J104" s="364"/>
      <c r="K104" s="364"/>
      <c r="L104" s="364"/>
      <c r="M104" s="364"/>
      <c r="N104" s="364"/>
      <c r="O104" s="309"/>
      <c r="P104" s="309"/>
      <c r="Q104" s="364"/>
      <c r="R104" s="364"/>
      <c r="S104" s="364"/>
      <c r="T104" s="364"/>
      <c r="U104" s="364"/>
      <c r="V104" s="309"/>
      <c r="W104" s="309"/>
      <c r="X104" s="364"/>
      <c r="Y104" s="364"/>
      <c r="Z104" s="364"/>
      <c r="AA104" s="364"/>
      <c r="AB104" s="364"/>
      <c r="AC104" s="309"/>
      <c r="AD104" s="309"/>
      <c r="AE104" s="364"/>
      <c r="AF104" s="15"/>
      <c r="AG104" s="15"/>
      <c r="AH104" s="15"/>
      <c r="AI104" s="646" t="str">
        <f t="shared" si="6"/>
        <v/>
      </c>
      <c r="AJ104" s="647"/>
      <c r="AK104" s="366" t="str">
        <f t="shared" si="7"/>
        <v/>
      </c>
    </row>
    <row r="105" spans="2:37" ht="15.75" x14ac:dyDescent="0.25">
      <c r="B105" s="20"/>
      <c r="C105" s="346">
        <v>20</v>
      </c>
      <c r="D105" s="364"/>
      <c r="E105" s="364"/>
      <c r="F105" s="364"/>
      <c r="G105" s="364"/>
      <c r="H105" s="309"/>
      <c r="I105" s="309"/>
      <c r="J105" s="364"/>
      <c r="K105" s="364"/>
      <c r="L105" s="364"/>
      <c r="M105" s="364"/>
      <c r="N105" s="364"/>
      <c r="O105" s="309"/>
      <c r="P105" s="309"/>
      <c r="Q105" s="364"/>
      <c r="R105" s="364"/>
      <c r="S105" s="364"/>
      <c r="T105" s="364"/>
      <c r="U105" s="364"/>
      <c r="V105" s="309"/>
      <c r="W105" s="309"/>
      <c r="X105" s="364"/>
      <c r="Y105" s="364"/>
      <c r="Z105" s="364"/>
      <c r="AA105" s="364"/>
      <c r="AB105" s="364"/>
      <c r="AC105" s="309"/>
      <c r="AD105" s="309"/>
      <c r="AE105" s="364"/>
      <c r="AF105" s="15"/>
      <c r="AG105" s="15"/>
      <c r="AH105" s="15"/>
      <c r="AI105" s="646" t="str">
        <f t="shared" si="6"/>
        <v/>
      </c>
      <c r="AJ105" s="647"/>
      <c r="AK105" s="366" t="str">
        <f t="shared" si="7"/>
        <v/>
      </c>
    </row>
    <row r="106" spans="2:37" ht="15.75" x14ac:dyDescent="0.25">
      <c r="B106" s="20"/>
      <c r="C106" s="346">
        <v>21</v>
      </c>
      <c r="D106" s="364"/>
      <c r="E106" s="364"/>
      <c r="F106" s="364"/>
      <c r="G106" s="364"/>
      <c r="H106" s="309"/>
      <c r="I106" s="309"/>
      <c r="J106" s="364"/>
      <c r="K106" s="364"/>
      <c r="L106" s="364"/>
      <c r="M106" s="364"/>
      <c r="N106" s="364"/>
      <c r="O106" s="309"/>
      <c r="P106" s="309"/>
      <c r="Q106" s="364"/>
      <c r="R106" s="364"/>
      <c r="S106" s="364"/>
      <c r="T106" s="364"/>
      <c r="U106" s="364"/>
      <c r="V106" s="309"/>
      <c r="W106" s="309"/>
      <c r="X106" s="364"/>
      <c r="Y106" s="364"/>
      <c r="Z106" s="364"/>
      <c r="AA106" s="364"/>
      <c r="AB106" s="364"/>
      <c r="AC106" s="309"/>
      <c r="AD106" s="309"/>
      <c r="AE106" s="364"/>
      <c r="AF106" s="15"/>
      <c r="AG106" s="15"/>
      <c r="AH106" s="15"/>
      <c r="AI106" s="646" t="str">
        <f t="shared" si="6"/>
        <v/>
      </c>
      <c r="AJ106" s="647"/>
      <c r="AK106" s="366" t="str">
        <f t="shared" si="7"/>
        <v/>
      </c>
    </row>
    <row r="107" spans="2:37" ht="15.75" x14ac:dyDescent="0.25">
      <c r="B107" s="20"/>
      <c r="C107" s="346">
        <v>22</v>
      </c>
      <c r="D107" s="364"/>
      <c r="E107" s="364"/>
      <c r="F107" s="364"/>
      <c r="G107" s="364"/>
      <c r="H107" s="309"/>
      <c r="I107" s="309"/>
      <c r="J107" s="364"/>
      <c r="K107" s="364"/>
      <c r="L107" s="364"/>
      <c r="M107" s="364"/>
      <c r="N107" s="364"/>
      <c r="O107" s="309"/>
      <c r="P107" s="309"/>
      <c r="Q107" s="364"/>
      <c r="R107" s="364"/>
      <c r="S107" s="364"/>
      <c r="T107" s="364"/>
      <c r="U107" s="364"/>
      <c r="V107" s="309"/>
      <c r="W107" s="309"/>
      <c r="X107" s="364"/>
      <c r="Y107" s="364"/>
      <c r="Z107" s="364"/>
      <c r="AA107" s="364"/>
      <c r="AB107" s="364"/>
      <c r="AC107" s="309"/>
      <c r="AD107" s="309"/>
      <c r="AE107" s="364"/>
      <c r="AF107" s="15"/>
      <c r="AG107" s="15"/>
      <c r="AH107" s="15"/>
      <c r="AI107" s="646" t="str">
        <f t="shared" si="6"/>
        <v/>
      </c>
      <c r="AJ107" s="647"/>
      <c r="AK107" s="366" t="str">
        <f t="shared" si="7"/>
        <v/>
      </c>
    </row>
    <row r="108" spans="2:37" ht="15.75" x14ac:dyDescent="0.25">
      <c r="B108" s="20"/>
      <c r="C108" s="346">
        <v>23</v>
      </c>
      <c r="D108" s="364"/>
      <c r="E108" s="364"/>
      <c r="F108" s="364"/>
      <c r="G108" s="364"/>
      <c r="H108" s="309"/>
      <c r="I108" s="309"/>
      <c r="J108" s="364"/>
      <c r="K108" s="364"/>
      <c r="L108" s="364"/>
      <c r="M108" s="364"/>
      <c r="N108" s="364"/>
      <c r="O108" s="309"/>
      <c r="P108" s="309"/>
      <c r="Q108" s="364"/>
      <c r="R108" s="364"/>
      <c r="S108" s="364"/>
      <c r="T108" s="364"/>
      <c r="U108" s="364"/>
      <c r="V108" s="309"/>
      <c r="W108" s="309"/>
      <c r="X108" s="364"/>
      <c r="Y108" s="364"/>
      <c r="Z108" s="364"/>
      <c r="AA108" s="364"/>
      <c r="AB108" s="364"/>
      <c r="AC108" s="309"/>
      <c r="AD108" s="309"/>
      <c r="AE108" s="364"/>
      <c r="AF108" s="15"/>
      <c r="AG108" s="15"/>
      <c r="AH108" s="15"/>
      <c r="AI108" s="646" t="str">
        <f t="shared" si="6"/>
        <v/>
      </c>
      <c r="AJ108" s="647"/>
      <c r="AK108" s="366" t="str">
        <f t="shared" si="7"/>
        <v/>
      </c>
    </row>
    <row r="109" spans="2:37" ht="15.75" x14ac:dyDescent="0.25">
      <c r="B109" s="20"/>
      <c r="C109" s="347">
        <v>24</v>
      </c>
      <c r="D109" s="310"/>
      <c r="E109" s="310"/>
      <c r="F109" s="310"/>
      <c r="G109" s="310"/>
      <c r="H109" s="310"/>
      <c r="I109" s="310"/>
      <c r="J109" s="310"/>
      <c r="K109" s="310"/>
      <c r="L109" s="310"/>
      <c r="M109" s="310"/>
      <c r="N109" s="310"/>
      <c r="O109" s="310"/>
      <c r="P109" s="310"/>
      <c r="Q109" s="310"/>
      <c r="R109" s="310"/>
      <c r="S109" s="310"/>
      <c r="T109" s="310"/>
      <c r="U109" s="310"/>
      <c r="V109" s="310"/>
      <c r="W109" s="310"/>
      <c r="X109" s="310"/>
      <c r="Y109" s="310"/>
      <c r="Z109" s="310"/>
      <c r="AA109" s="310"/>
      <c r="AB109" s="310"/>
      <c r="AC109" s="310"/>
      <c r="AD109" s="310"/>
      <c r="AE109" s="310"/>
      <c r="AF109" s="15"/>
      <c r="AG109" s="15"/>
      <c r="AH109" s="15"/>
      <c r="AI109" s="648" t="str">
        <f>IFERROR(AVERAGE(D109:AE109),"")</f>
        <v/>
      </c>
      <c r="AJ109" s="649"/>
      <c r="AK109" s="366"/>
    </row>
    <row r="110" spans="2:37" ht="15.75" x14ac:dyDescent="0.25">
      <c r="B110" s="20"/>
      <c r="C110" s="236"/>
      <c r="D110" s="15"/>
      <c r="E110" s="15"/>
      <c r="F110" s="15"/>
      <c r="G110" s="15"/>
      <c r="H110" s="15"/>
      <c r="I110" s="15"/>
      <c r="J110" s="15"/>
      <c r="K110" s="15"/>
      <c r="L110" s="15"/>
      <c r="M110" s="15"/>
      <c r="N110" s="15"/>
      <c r="O110" s="15"/>
      <c r="P110" s="15"/>
      <c r="Q110" s="15"/>
      <c r="R110" s="15"/>
      <c r="S110" s="15"/>
      <c r="T110" s="17"/>
      <c r="U110" s="17"/>
      <c r="V110" s="17"/>
      <c r="W110" s="17"/>
      <c r="X110" s="17"/>
      <c r="Y110" s="17"/>
      <c r="Z110" s="17"/>
      <c r="AA110" s="17"/>
      <c r="AB110" s="17"/>
      <c r="AC110" s="17"/>
      <c r="AD110" s="17"/>
      <c r="AE110" s="17"/>
      <c r="AF110" s="15"/>
      <c r="AG110" s="15"/>
      <c r="AH110" s="15"/>
      <c r="AI110" s="17"/>
      <c r="AJ110" s="21"/>
      <c r="AK110" s="366"/>
    </row>
    <row r="111" spans="2:37" ht="16.5" thickBot="1" x14ac:dyDescent="0.3">
      <c r="B111" s="60"/>
      <c r="C111" s="220"/>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4"/>
      <c r="AK111" s="366"/>
    </row>
    <row r="112" spans="2:37" ht="15.75" x14ac:dyDescent="0.25">
      <c r="B112" s="40" t="str">
        <f>"Version " &amp; Version</f>
        <v>Version FINAL 03/31/2017</v>
      </c>
      <c r="C112" s="407"/>
      <c r="D112" s="407"/>
      <c r="E112" s="407"/>
      <c r="F112" s="407"/>
      <c r="G112" s="407"/>
      <c r="H112" s="407"/>
      <c r="I112" s="407"/>
      <c r="J112" s="407"/>
      <c r="K112" s="407"/>
      <c r="L112" s="407"/>
      <c r="M112" s="407"/>
      <c r="N112" s="407"/>
      <c r="O112" s="407"/>
      <c r="P112" s="407"/>
      <c r="Q112" s="407"/>
      <c r="R112" s="407"/>
      <c r="S112" s="407"/>
      <c r="T112" s="407"/>
      <c r="U112" s="407"/>
      <c r="V112" s="407"/>
      <c r="W112" s="407"/>
      <c r="X112" s="407"/>
      <c r="Y112" s="407"/>
      <c r="Z112" s="407"/>
      <c r="AA112" s="407"/>
      <c r="AB112" s="407"/>
      <c r="AC112" s="407"/>
      <c r="AD112" s="407"/>
      <c r="AE112" s="407"/>
      <c r="AF112" s="407"/>
      <c r="AG112" s="407"/>
      <c r="AH112" s="407"/>
      <c r="AI112" s="362"/>
      <c r="AJ112" s="363"/>
      <c r="AK112" s="366"/>
    </row>
    <row r="113" spans="2:37" ht="15.75" x14ac:dyDescent="0.25">
      <c r="B113" s="20"/>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7"/>
      <c r="AJ113" s="21"/>
      <c r="AK113" s="366"/>
    </row>
    <row r="114" spans="2:37" ht="15.75" x14ac:dyDescent="0.25">
      <c r="B114" s="487" t="s">
        <v>238</v>
      </c>
      <c r="C114" s="488"/>
      <c r="D114" s="488"/>
      <c r="E114" s="488"/>
      <c r="F114" s="488"/>
      <c r="G114" s="488"/>
      <c r="H114" s="488"/>
      <c r="I114" s="488"/>
      <c r="J114" s="488"/>
      <c r="K114" s="488"/>
      <c r="L114" s="488"/>
      <c r="M114" s="488"/>
      <c r="N114" s="488"/>
      <c r="O114" s="488"/>
      <c r="P114" s="488"/>
      <c r="Q114" s="488"/>
      <c r="R114" s="488"/>
      <c r="S114" s="15"/>
      <c r="T114" s="15"/>
      <c r="U114" s="15"/>
      <c r="V114" s="15"/>
      <c r="W114" s="15"/>
      <c r="X114" s="15"/>
      <c r="Y114" s="15"/>
      <c r="Z114" s="15"/>
      <c r="AA114" s="15"/>
      <c r="AB114" s="15"/>
      <c r="AC114" s="15"/>
      <c r="AD114" s="15"/>
      <c r="AE114" s="15"/>
      <c r="AF114" s="15"/>
      <c r="AG114" s="15"/>
      <c r="AH114" s="15"/>
      <c r="AI114" s="17"/>
      <c r="AJ114" s="21"/>
      <c r="AK114" s="366"/>
    </row>
    <row r="115" spans="2:37" ht="15.75" x14ac:dyDescent="0.25">
      <c r="B115" s="622" t="s">
        <v>281</v>
      </c>
      <c r="C115" s="545"/>
      <c r="D115" s="545"/>
      <c r="E115" s="545"/>
      <c r="F115" s="545"/>
      <c r="G115" s="545"/>
      <c r="H115" s="545"/>
      <c r="I115" s="545"/>
      <c r="J115" s="545"/>
      <c r="K115" s="545"/>
      <c r="L115" s="545"/>
      <c r="M115" s="545"/>
      <c r="N115" s="545"/>
      <c r="O115" s="545"/>
      <c r="P115" s="545"/>
      <c r="Q115" s="545"/>
      <c r="R115" s="545"/>
      <c r="S115" s="15"/>
      <c r="T115" s="15"/>
      <c r="U115" s="15"/>
      <c r="V115" s="15"/>
      <c r="W115" s="15"/>
      <c r="X115" s="15"/>
      <c r="Y115" s="15"/>
      <c r="Z115" s="15"/>
      <c r="AA115" s="15"/>
      <c r="AB115" s="15"/>
      <c r="AC115" s="15"/>
      <c r="AD115" s="15"/>
      <c r="AE115" s="15"/>
      <c r="AF115" s="15"/>
      <c r="AG115" s="15"/>
      <c r="AH115" s="15"/>
      <c r="AI115" s="17"/>
      <c r="AJ115" s="21"/>
      <c r="AK115" s="366"/>
    </row>
    <row r="116" spans="2:37" ht="15.75" x14ac:dyDescent="0.25">
      <c r="B116" s="414"/>
      <c r="C116" s="545">
        <v>2022</v>
      </c>
      <c r="D116" s="545"/>
      <c r="E116" s="545"/>
      <c r="F116" s="545"/>
      <c r="G116" s="545"/>
      <c r="H116" s="545"/>
      <c r="I116" s="545"/>
      <c r="J116" s="545"/>
      <c r="K116" s="545"/>
      <c r="L116" s="545"/>
      <c r="M116" s="545"/>
      <c r="N116" s="545"/>
      <c r="O116" s="545"/>
      <c r="P116" s="545"/>
      <c r="Q116" s="545"/>
      <c r="R116" s="331"/>
      <c r="S116" s="15"/>
      <c r="T116" s="15"/>
      <c r="U116" s="15"/>
      <c r="V116" s="15"/>
      <c r="W116" s="15"/>
      <c r="X116" s="15"/>
      <c r="Y116" s="15"/>
      <c r="Z116" s="15"/>
      <c r="AA116" s="15"/>
      <c r="AB116" s="15"/>
      <c r="AC116" s="15"/>
      <c r="AD116" s="15"/>
      <c r="AE116" s="15"/>
      <c r="AF116" s="15"/>
      <c r="AG116" s="15"/>
      <c r="AH116" s="15"/>
      <c r="AI116" s="17"/>
      <c r="AJ116" s="21"/>
      <c r="AK116" s="366"/>
    </row>
    <row r="117" spans="2:37" ht="15.75" x14ac:dyDescent="0.25">
      <c r="B117" s="414"/>
      <c r="C117" s="394"/>
      <c r="D117" s="394"/>
      <c r="E117" s="394"/>
      <c r="F117" s="394"/>
      <c r="G117" s="394"/>
      <c r="H117" s="394"/>
      <c r="I117" s="394"/>
      <c r="J117" s="394"/>
      <c r="K117" s="394"/>
      <c r="L117" s="394"/>
      <c r="M117" s="394"/>
      <c r="N117" s="394"/>
      <c r="O117" s="394"/>
      <c r="P117" s="394"/>
      <c r="Q117" s="394"/>
      <c r="R117" s="331"/>
      <c r="S117" s="15"/>
      <c r="T117" s="15"/>
      <c r="U117" s="15"/>
      <c r="V117" s="15"/>
      <c r="W117" s="15"/>
      <c r="X117" s="15"/>
      <c r="Y117" s="15"/>
      <c r="Z117" s="15"/>
      <c r="AA117" s="15"/>
      <c r="AB117" s="15"/>
      <c r="AC117" s="15"/>
      <c r="AD117" s="15"/>
      <c r="AE117" s="15"/>
      <c r="AF117" s="15"/>
      <c r="AG117" s="15"/>
      <c r="AH117" s="15"/>
      <c r="AI117" s="17"/>
      <c r="AJ117" s="21"/>
      <c r="AK117" s="366"/>
    </row>
    <row r="118" spans="2:37" ht="15.75" x14ac:dyDescent="0.25">
      <c r="B118" s="20" t="s">
        <v>283</v>
      </c>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7"/>
      <c r="AJ118" s="21"/>
      <c r="AK118" s="366"/>
    </row>
    <row r="119" spans="2:37" ht="15.75" x14ac:dyDescent="0.25">
      <c r="B119" s="20"/>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7"/>
      <c r="AJ119" s="21"/>
      <c r="AK119" s="366"/>
    </row>
    <row r="120" spans="2:37" ht="15.75" x14ac:dyDescent="0.25">
      <c r="B120" s="20"/>
      <c r="C120" s="397" t="s">
        <v>128</v>
      </c>
      <c r="D120" s="218">
        <v>1</v>
      </c>
      <c r="E120" s="218">
        <v>2</v>
      </c>
      <c r="F120" s="218">
        <v>3</v>
      </c>
      <c r="G120" s="218">
        <v>4</v>
      </c>
      <c r="H120" s="218">
        <v>5</v>
      </c>
      <c r="I120" s="218">
        <v>6</v>
      </c>
      <c r="J120" s="218">
        <v>7</v>
      </c>
      <c r="K120" s="218">
        <v>8</v>
      </c>
      <c r="L120" s="218">
        <v>9</v>
      </c>
      <c r="M120" s="218">
        <v>10</v>
      </c>
      <c r="N120" s="218">
        <v>11</v>
      </c>
      <c r="O120" s="218">
        <v>12</v>
      </c>
      <c r="P120" s="218">
        <v>13</v>
      </c>
      <c r="Q120" s="218">
        <v>14</v>
      </c>
      <c r="R120" s="218">
        <v>15</v>
      </c>
      <c r="S120" s="218">
        <v>16</v>
      </c>
      <c r="T120" s="218">
        <v>17</v>
      </c>
      <c r="U120" s="218">
        <v>18</v>
      </c>
      <c r="V120" s="218">
        <v>19</v>
      </c>
      <c r="W120" s="218">
        <v>20</v>
      </c>
      <c r="X120" s="218">
        <v>21</v>
      </c>
      <c r="Y120" s="218">
        <v>22</v>
      </c>
      <c r="Z120" s="218">
        <v>23</v>
      </c>
      <c r="AA120" s="218">
        <v>24</v>
      </c>
      <c r="AB120" s="218">
        <v>25</v>
      </c>
      <c r="AC120" s="218">
        <v>26</v>
      </c>
      <c r="AD120" s="218">
        <v>27</v>
      </c>
      <c r="AE120" s="218">
        <v>28</v>
      </c>
      <c r="AF120" s="218">
        <v>29</v>
      </c>
      <c r="AG120" s="218">
        <v>30</v>
      </c>
      <c r="AH120" s="218">
        <v>31</v>
      </c>
      <c r="AI120" s="644" t="s">
        <v>304</v>
      </c>
      <c r="AJ120" s="645"/>
      <c r="AK120" s="366"/>
    </row>
    <row r="121" spans="2:37" ht="15.75" x14ac:dyDescent="0.25">
      <c r="B121" s="20"/>
      <c r="C121" s="397"/>
      <c r="D121" s="218" t="s">
        <v>273</v>
      </c>
      <c r="E121" s="218" t="s">
        <v>274</v>
      </c>
      <c r="F121" s="218" t="s">
        <v>275</v>
      </c>
      <c r="G121" s="218" t="s">
        <v>276</v>
      </c>
      <c r="H121" s="218" t="s">
        <v>277</v>
      </c>
      <c r="I121" s="218" t="s">
        <v>278</v>
      </c>
      <c r="J121" s="218" t="s">
        <v>272</v>
      </c>
      <c r="K121" s="218" t="str">
        <f>D121</f>
        <v>Tue</v>
      </c>
      <c r="L121" s="218" t="str">
        <f t="shared" ref="L121:AH121" si="8">E121</f>
        <v>Wed</v>
      </c>
      <c r="M121" s="218" t="str">
        <f t="shared" si="8"/>
        <v>Thurs</v>
      </c>
      <c r="N121" s="218" t="str">
        <f t="shared" si="8"/>
        <v>Fri</v>
      </c>
      <c r="O121" s="218" t="str">
        <f t="shared" si="8"/>
        <v>Sat</v>
      </c>
      <c r="P121" s="218" t="str">
        <f t="shared" si="8"/>
        <v>Sun</v>
      </c>
      <c r="Q121" s="218" t="str">
        <f t="shared" si="8"/>
        <v>Mon</v>
      </c>
      <c r="R121" s="218" t="str">
        <f t="shared" si="8"/>
        <v>Tue</v>
      </c>
      <c r="S121" s="218" t="str">
        <f t="shared" si="8"/>
        <v>Wed</v>
      </c>
      <c r="T121" s="218" t="str">
        <f t="shared" si="8"/>
        <v>Thurs</v>
      </c>
      <c r="U121" s="218" t="str">
        <f t="shared" si="8"/>
        <v>Fri</v>
      </c>
      <c r="V121" s="218" t="str">
        <f t="shared" si="8"/>
        <v>Sat</v>
      </c>
      <c r="W121" s="218" t="str">
        <f t="shared" si="8"/>
        <v>Sun</v>
      </c>
      <c r="X121" s="218" t="str">
        <f t="shared" si="8"/>
        <v>Mon</v>
      </c>
      <c r="Y121" s="218" t="str">
        <f t="shared" si="8"/>
        <v>Tue</v>
      </c>
      <c r="Z121" s="218" t="str">
        <f t="shared" si="8"/>
        <v>Wed</v>
      </c>
      <c r="AA121" s="218" t="str">
        <f t="shared" si="8"/>
        <v>Thurs</v>
      </c>
      <c r="AB121" s="218" t="str">
        <f t="shared" si="8"/>
        <v>Fri</v>
      </c>
      <c r="AC121" s="218" t="str">
        <f t="shared" si="8"/>
        <v>Sat</v>
      </c>
      <c r="AD121" s="218" t="str">
        <f t="shared" si="8"/>
        <v>Sun</v>
      </c>
      <c r="AE121" s="218" t="str">
        <f t="shared" si="8"/>
        <v>Mon</v>
      </c>
      <c r="AF121" s="218" t="str">
        <f t="shared" si="8"/>
        <v>Tue</v>
      </c>
      <c r="AG121" s="218" t="str">
        <f t="shared" si="8"/>
        <v>Wed</v>
      </c>
      <c r="AH121" s="218" t="str">
        <f t="shared" si="8"/>
        <v>Thurs</v>
      </c>
      <c r="AI121" s="644" t="s">
        <v>305</v>
      </c>
      <c r="AJ121" s="645"/>
      <c r="AK121" s="366"/>
    </row>
    <row r="122" spans="2:37" ht="15.75" x14ac:dyDescent="0.25">
      <c r="B122" s="20"/>
      <c r="C122" s="346">
        <v>1</v>
      </c>
      <c r="D122" s="309"/>
      <c r="E122" s="309"/>
      <c r="F122" s="309"/>
      <c r="G122" s="309"/>
      <c r="H122" s="309"/>
      <c r="I122" s="309"/>
      <c r="J122" s="309"/>
      <c r="K122" s="309"/>
      <c r="L122" s="309"/>
      <c r="M122" s="309"/>
      <c r="N122" s="309"/>
      <c r="O122" s="309"/>
      <c r="P122" s="309"/>
      <c r="Q122" s="309"/>
      <c r="R122" s="309"/>
      <c r="S122" s="309"/>
      <c r="T122" s="309"/>
      <c r="U122" s="309"/>
      <c r="V122" s="309"/>
      <c r="W122" s="309"/>
      <c r="X122" s="309"/>
      <c r="Y122" s="309"/>
      <c r="Z122" s="309"/>
      <c r="AA122" s="309"/>
      <c r="AB122" s="309"/>
      <c r="AC122" s="309"/>
      <c r="AD122" s="309"/>
      <c r="AE122" s="309"/>
      <c r="AF122" s="309"/>
      <c r="AG122" s="309"/>
      <c r="AH122" s="309"/>
      <c r="AI122" s="646" t="str">
        <f>IFERROR(AVERAGE(D122:AH122),"")</f>
        <v/>
      </c>
      <c r="AJ122" s="647"/>
      <c r="AK122" s="366"/>
    </row>
    <row r="123" spans="2:37" ht="15.75" x14ac:dyDescent="0.25">
      <c r="B123" s="20"/>
      <c r="C123" s="346">
        <v>2</v>
      </c>
      <c r="D123" s="309"/>
      <c r="E123" s="309"/>
      <c r="F123" s="309"/>
      <c r="G123" s="309"/>
      <c r="H123" s="309"/>
      <c r="I123" s="309"/>
      <c r="J123" s="309"/>
      <c r="K123" s="309"/>
      <c r="L123" s="309"/>
      <c r="M123" s="309"/>
      <c r="N123" s="309"/>
      <c r="O123" s="309"/>
      <c r="P123" s="309"/>
      <c r="Q123" s="309"/>
      <c r="R123" s="309"/>
      <c r="S123" s="309"/>
      <c r="T123" s="309"/>
      <c r="U123" s="309"/>
      <c r="V123" s="309"/>
      <c r="W123" s="309"/>
      <c r="X123" s="309"/>
      <c r="Y123" s="309"/>
      <c r="Z123" s="309"/>
      <c r="AA123" s="309"/>
      <c r="AB123" s="309"/>
      <c r="AC123" s="309"/>
      <c r="AD123" s="309"/>
      <c r="AE123" s="309"/>
      <c r="AF123" s="309"/>
      <c r="AG123" s="309"/>
      <c r="AH123" s="309"/>
      <c r="AI123" s="646" t="str">
        <f t="shared" ref="AI123:AI145" si="9">IFERROR(AVERAGE(D123:AH123),"")</f>
        <v/>
      </c>
      <c r="AJ123" s="647"/>
      <c r="AK123" s="366"/>
    </row>
    <row r="124" spans="2:37" ht="15.75" x14ac:dyDescent="0.25">
      <c r="B124" s="20"/>
      <c r="C124" s="346">
        <v>3</v>
      </c>
      <c r="D124" s="309"/>
      <c r="E124" s="309"/>
      <c r="F124" s="309"/>
      <c r="G124" s="309"/>
      <c r="H124" s="309"/>
      <c r="I124" s="309"/>
      <c r="J124" s="309"/>
      <c r="K124" s="309"/>
      <c r="L124" s="309"/>
      <c r="M124" s="309"/>
      <c r="N124" s="309"/>
      <c r="O124" s="309"/>
      <c r="P124" s="309"/>
      <c r="Q124" s="309"/>
      <c r="R124" s="309"/>
      <c r="S124" s="309"/>
      <c r="T124" s="309"/>
      <c r="U124" s="309"/>
      <c r="V124" s="309"/>
      <c r="W124" s="309"/>
      <c r="X124" s="309"/>
      <c r="Y124" s="309"/>
      <c r="Z124" s="309"/>
      <c r="AA124" s="309"/>
      <c r="AB124" s="309"/>
      <c r="AC124" s="309"/>
      <c r="AD124" s="309"/>
      <c r="AE124" s="309"/>
      <c r="AF124" s="309"/>
      <c r="AG124" s="309"/>
      <c r="AH124" s="309"/>
      <c r="AI124" s="646" t="str">
        <f t="shared" si="9"/>
        <v/>
      </c>
      <c r="AJ124" s="647"/>
      <c r="AK124" s="366"/>
    </row>
    <row r="125" spans="2:37" ht="15.75" x14ac:dyDescent="0.25">
      <c r="B125" s="20"/>
      <c r="C125" s="346">
        <v>4</v>
      </c>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646" t="str">
        <f t="shared" si="9"/>
        <v/>
      </c>
      <c r="AJ125" s="647"/>
      <c r="AK125" s="366"/>
    </row>
    <row r="126" spans="2:37" ht="15.75" x14ac:dyDescent="0.25">
      <c r="B126" s="20"/>
      <c r="C126" s="346">
        <v>5</v>
      </c>
      <c r="D126" s="309"/>
      <c r="E126" s="309"/>
      <c r="F126" s="309"/>
      <c r="G126" s="309"/>
      <c r="H126" s="309"/>
      <c r="I126" s="309"/>
      <c r="J126" s="309"/>
      <c r="K126" s="309"/>
      <c r="L126" s="309"/>
      <c r="M126" s="309"/>
      <c r="N126" s="309"/>
      <c r="O126" s="309"/>
      <c r="P126" s="309"/>
      <c r="Q126" s="309"/>
      <c r="R126" s="309"/>
      <c r="S126" s="309"/>
      <c r="T126" s="309"/>
      <c r="U126" s="309"/>
      <c r="V126" s="309"/>
      <c r="W126" s="309"/>
      <c r="X126" s="309"/>
      <c r="Y126" s="309"/>
      <c r="Z126" s="309"/>
      <c r="AA126" s="309"/>
      <c r="AB126" s="309"/>
      <c r="AC126" s="309"/>
      <c r="AD126" s="309"/>
      <c r="AE126" s="309"/>
      <c r="AF126" s="309"/>
      <c r="AG126" s="309"/>
      <c r="AH126" s="309"/>
      <c r="AI126" s="646" t="str">
        <f t="shared" si="9"/>
        <v/>
      </c>
      <c r="AJ126" s="647"/>
      <c r="AK126" s="366"/>
    </row>
    <row r="127" spans="2:37" ht="15.75" x14ac:dyDescent="0.25">
      <c r="B127" s="20"/>
      <c r="C127" s="346">
        <v>6</v>
      </c>
      <c r="D127" s="309"/>
      <c r="E127" s="309"/>
      <c r="F127" s="309"/>
      <c r="G127" s="309"/>
      <c r="H127" s="309"/>
      <c r="I127" s="309"/>
      <c r="J127" s="309"/>
      <c r="K127" s="309"/>
      <c r="L127" s="309"/>
      <c r="M127" s="309"/>
      <c r="N127" s="309"/>
      <c r="O127" s="309"/>
      <c r="P127" s="309"/>
      <c r="Q127" s="309"/>
      <c r="R127" s="309"/>
      <c r="S127" s="309"/>
      <c r="T127" s="309"/>
      <c r="U127" s="309"/>
      <c r="V127" s="309"/>
      <c r="W127" s="309"/>
      <c r="X127" s="309"/>
      <c r="Y127" s="309"/>
      <c r="Z127" s="309"/>
      <c r="AA127" s="309"/>
      <c r="AB127" s="309"/>
      <c r="AC127" s="309"/>
      <c r="AD127" s="309"/>
      <c r="AE127" s="309"/>
      <c r="AF127" s="309"/>
      <c r="AG127" s="309"/>
      <c r="AH127" s="309"/>
      <c r="AI127" s="646" t="str">
        <f t="shared" si="9"/>
        <v/>
      </c>
      <c r="AJ127" s="647"/>
      <c r="AK127" s="366"/>
    </row>
    <row r="128" spans="2:37" ht="15.75" x14ac:dyDescent="0.25">
      <c r="B128" s="20"/>
      <c r="C128" s="346">
        <v>7</v>
      </c>
      <c r="D128" s="309"/>
      <c r="E128" s="309"/>
      <c r="F128" s="309"/>
      <c r="G128" s="309"/>
      <c r="H128" s="309"/>
      <c r="I128" s="309"/>
      <c r="J128" s="309"/>
      <c r="K128" s="309"/>
      <c r="L128" s="309"/>
      <c r="M128" s="309"/>
      <c r="N128" s="309"/>
      <c r="O128" s="309"/>
      <c r="P128" s="309"/>
      <c r="Q128" s="309"/>
      <c r="R128" s="309"/>
      <c r="S128" s="309"/>
      <c r="T128" s="309"/>
      <c r="U128" s="309"/>
      <c r="V128" s="309"/>
      <c r="W128" s="309"/>
      <c r="X128" s="309"/>
      <c r="Y128" s="309"/>
      <c r="Z128" s="309"/>
      <c r="AA128" s="309"/>
      <c r="AB128" s="309"/>
      <c r="AC128" s="309"/>
      <c r="AD128" s="309"/>
      <c r="AE128" s="309"/>
      <c r="AF128" s="309"/>
      <c r="AG128" s="309"/>
      <c r="AH128" s="309"/>
      <c r="AI128" s="646" t="str">
        <f t="shared" si="9"/>
        <v/>
      </c>
      <c r="AJ128" s="647"/>
      <c r="AK128" s="366"/>
    </row>
    <row r="129" spans="2:37" ht="15.75" x14ac:dyDescent="0.25">
      <c r="B129" s="20"/>
      <c r="C129" s="346">
        <v>8</v>
      </c>
      <c r="D129" s="309"/>
      <c r="E129" s="309"/>
      <c r="F129" s="309"/>
      <c r="G129" s="309"/>
      <c r="H129" s="309"/>
      <c r="I129" s="309"/>
      <c r="J129" s="309"/>
      <c r="K129" s="309"/>
      <c r="L129" s="309"/>
      <c r="M129" s="309"/>
      <c r="N129" s="309"/>
      <c r="O129" s="309"/>
      <c r="P129" s="309"/>
      <c r="Q129" s="309"/>
      <c r="R129" s="309"/>
      <c r="S129" s="309"/>
      <c r="T129" s="309"/>
      <c r="U129" s="309"/>
      <c r="V129" s="309"/>
      <c r="W129" s="309"/>
      <c r="X129" s="309"/>
      <c r="Y129" s="309"/>
      <c r="Z129" s="309"/>
      <c r="AA129" s="309"/>
      <c r="AB129" s="309"/>
      <c r="AC129" s="309"/>
      <c r="AD129" s="309"/>
      <c r="AE129" s="309"/>
      <c r="AF129" s="309"/>
      <c r="AG129" s="309"/>
      <c r="AH129" s="309"/>
      <c r="AI129" s="646" t="str">
        <f t="shared" si="9"/>
        <v/>
      </c>
      <c r="AJ129" s="647"/>
      <c r="AK129" s="366"/>
    </row>
    <row r="130" spans="2:37" ht="15.75" x14ac:dyDescent="0.25">
      <c r="B130" s="20"/>
      <c r="C130" s="346">
        <v>9</v>
      </c>
      <c r="D130" s="309"/>
      <c r="E130" s="309"/>
      <c r="F130" s="309"/>
      <c r="G130" s="309"/>
      <c r="H130" s="309"/>
      <c r="I130" s="309"/>
      <c r="J130" s="309"/>
      <c r="K130" s="309"/>
      <c r="L130" s="309"/>
      <c r="M130" s="309"/>
      <c r="N130" s="309"/>
      <c r="O130" s="309"/>
      <c r="P130" s="309"/>
      <c r="Q130" s="309"/>
      <c r="R130" s="309"/>
      <c r="S130" s="309"/>
      <c r="T130" s="309"/>
      <c r="U130" s="309"/>
      <c r="V130" s="309"/>
      <c r="W130" s="309"/>
      <c r="X130" s="309"/>
      <c r="Y130" s="309"/>
      <c r="Z130" s="309"/>
      <c r="AA130" s="309"/>
      <c r="AB130" s="309"/>
      <c r="AC130" s="309"/>
      <c r="AD130" s="309"/>
      <c r="AE130" s="309"/>
      <c r="AF130" s="309"/>
      <c r="AG130" s="309"/>
      <c r="AH130" s="309"/>
      <c r="AI130" s="646" t="str">
        <f t="shared" si="9"/>
        <v/>
      </c>
      <c r="AJ130" s="647"/>
      <c r="AK130" s="366"/>
    </row>
    <row r="131" spans="2:37" ht="15.75" x14ac:dyDescent="0.25">
      <c r="B131" s="20"/>
      <c r="C131" s="346">
        <v>10</v>
      </c>
      <c r="D131" s="309"/>
      <c r="E131" s="309"/>
      <c r="F131" s="309"/>
      <c r="G131" s="309"/>
      <c r="H131" s="309"/>
      <c r="I131" s="309"/>
      <c r="J131" s="309"/>
      <c r="K131" s="309"/>
      <c r="L131" s="309"/>
      <c r="M131" s="309"/>
      <c r="N131" s="309"/>
      <c r="O131" s="309"/>
      <c r="P131" s="309"/>
      <c r="Q131" s="309"/>
      <c r="R131" s="309"/>
      <c r="S131" s="309"/>
      <c r="T131" s="309"/>
      <c r="U131" s="309"/>
      <c r="V131" s="309"/>
      <c r="W131" s="309"/>
      <c r="X131" s="309"/>
      <c r="Y131" s="309"/>
      <c r="Z131" s="309"/>
      <c r="AA131" s="309"/>
      <c r="AB131" s="309"/>
      <c r="AC131" s="309"/>
      <c r="AD131" s="309"/>
      <c r="AE131" s="309"/>
      <c r="AF131" s="309"/>
      <c r="AG131" s="309"/>
      <c r="AH131" s="309"/>
      <c r="AI131" s="646" t="str">
        <f t="shared" si="9"/>
        <v/>
      </c>
      <c r="AJ131" s="647"/>
      <c r="AK131" s="366"/>
    </row>
    <row r="132" spans="2:37" ht="15.75" x14ac:dyDescent="0.25">
      <c r="B132" s="20"/>
      <c r="C132" s="346">
        <v>11</v>
      </c>
      <c r="D132" s="309"/>
      <c r="E132" s="309"/>
      <c r="F132" s="309"/>
      <c r="G132" s="309"/>
      <c r="H132" s="309"/>
      <c r="I132" s="309"/>
      <c r="J132" s="309"/>
      <c r="K132" s="309"/>
      <c r="L132" s="309"/>
      <c r="M132" s="309"/>
      <c r="N132" s="309"/>
      <c r="O132" s="309"/>
      <c r="P132" s="309"/>
      <c r="Q132" s="309"/>
      <c r="R132" s="309"/>
      <c r="S132" s="309"/>
      <c r="T132" s="309"/>
      <c r="U132" s="309"/>
      <c r="V132" s="309"/>
      <c r="W132" s="309"/>
      <c r="X132" s="309"/>
      <c r="Y132" s="309"/>
      <c r="Z132" s="309"/>
      <c r="AA132" s="309"/>
      <c r="AB132" s="309"/>
      <c r="AC132" s="309"/>
      <c r="AD132" s="309"/>
      <c r="AE132" s="309"/>
      <c r="AF132" s="309"/>
      <c r="AG132" s="309"/>
      <c r="AH132" s="309"/>
      <c r="AI132" s="646" t="str">
        <f t="shared" si="9"/>
        <v/>
      </c>
      <c r="AJ132" s="647"/>
      <c r="AK132" s="366"/>
    </row>
    <row r="133" spans="2:37" ht="15.75" x14ac:dyDescent="0.25">
      <c r="B133" s="20"/>
      <c r="C133" s="346">
        <v>12</v>
      </c>
      <c r="D133" s="309"/>
      <c r="E133" s="309"/>
      <c r="F133" s="309"/>
      <c r="G133" s="309"/>
      <c r="H133" s="309"/>
      <c r="I133" s="309"/>
      <c r="J133" s="309"/>
      <c r="K133" s="309"/>
      <c r="L133" s="309"/>
      <c r="M133" s="309"/>
      <c r="N133" s="309"/>
      <c r="O133" s="309"/>
      <c r="P133" s="309"/>
      <c r="Q133" s="309"/>
      <c r="R133" s="309"/>
      <c r="S133" s="309"/>
      <c r="T133" s="309"/>
      <c r="U133" s="309"/>
      <c r="V133" s="309"/>
      <c r="W133" s="309"/>
      <c r="X133" s="309"/>
      <c r="Y133" s="309"/>
      <c r="Z133" s="309"/>
      <c r="AA133" s="309"/>
      <c r="AB133" s="309"/>
      <c r="AC133" s="309"/>
      <c r="AD133" s="309"/>
      <c r="AE133" s="309"/>
      <c r="AF133" s="309"/>
      <c r="AG133" s="309"/>
      <c r="AH133" s="309"/>
      <c r="AI133" s="646" t="str">
        <f t="shared" si="9"/>
        <v/>
      </c>
      <c r="AJ133" s="647"/>
      <c r="AK133" s="366"/>
    </row>
    <row r="134" spans="2:37" ht="15.75" x14ac:dyDescent="0.25">
      <c r="B134" s="20"/>
      <c r="C134" s="346">
        <v>13</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646" t="str">
        <f t="shared" si="9"/>
        <v/>
      </c>
      <c r="AJ134" s="647"/>
      <c r="AK134" s="366"/>
    </row>
    <row r="135" spans="2:37" ht="15.75" x14ac:dyDescent="0.25">
      <c r="B135" s="20"/>
      <c r="C135" s="346">
        <v>14</v>
      </c>
      <c r="D135" s="309"/>
      <c r="E135" s="309"/>
      <c r="F135" s="309"/>
      <c r="G135" s="309"/>
      <c r="H135" s="309"/>
      <c r="I135" s="309"/>
      <c r="J135" s="309"/>
      <c r="K135" s="309"/>
      <c r="L135" s="309"/>
      <c r="M135" s="309"/>
      <c r="N135" s="309"/>
      <c r="O135" s="309"/>
      <c r="P135" s="309"/>
      <c r="Q135" s="309"/>
      <c r="R135" s="309"/>
      <c r="S135" s="309"/>
      <c r="T135" s="309"/>
      <c r="U135" s="309"/>
      <c r="V135" s="309"/>
      <c r="W135" s="309"/>
      <c r="X135" s="309"/>
      <c r="Y135" s="309"/>
      <c r="Z135" s="309"/>
      <c r="AA135" s="309"/>
      <c r="AB135" s="309"/>
      <c r="AC135" s="309"/>
      <c r="AD135" s="309"/>
      <c r="AE135" s="309"/>
      <c r="AF135" s="309"/>
      <c r="AG135" s="309"/>
      <c r="AH135" s="309"/>
      <c r="AI135" s="646" t="str">
        <f t="shared" si="9"/>
        <v/>
      </c>
      <c r="AJ135" s="647"/>
      <c r="AK135" s="366"/>
    </row>
    <row r="136" spans="2:37" ht="15.75" x14ac:dyDescent="0.25">
      <c r="B136" s="20"/>
      <c r="C136" s="346">
        <v>15</v>
      </c>
      <c r="D136" s="309"/>
      <c r="E136" s="309"/>
      <c r="F136" s="309"/>
      <c r="G136" s="309"/>
      <c r="H136" s="309"/>
      <c r="I136" s="309"/>
      <c r="J136" s="309"/>
      <c r="K136" s="309"/>
      <c r="L136" s="309"/>
      <c r="M136" s="309"/>
      <c r="N136" s="309"/>
      <c r="O136" s="309"/>
      <c r="P136" s="309"/>
      <c r="Q136" s="309"/>
      <c r="R136" s="309"/>
      <c r="S136" s="309"/>
      <c r="T136" s="309"/>
      <c r="U136" s="309"/>
      <c r="V136" s="309"/>
      <c r="W136" s="309"/>
      <c r="X136" s="309"/>
      <c r="Y136" s="309"/>
      <c r="Z136" s="309"/>
      <c r="AA136" s="309"/>
      <c r="AB136" s="309"/>
      <c r="AC136" s="309"/>
      <c r="AD136" s="309"/>
      <c r="AE136" s="309"/>
      <c r="AF136" s="309"/>
      <c r="AG136" s="309"/>
      <c r="AH136" s="309"/>
      <c r="AI136" s="646" t="str">
        <f t="shared" si="9"/>
        <v/>
      </c>
      <c r="AJ136" s="647"/>
      <c r="AK136" s="366"/>
    </row>
    <row r="137" spans="2:37" ht="15.75" x14ac:dyDescent="0.25">
      <c r="B137" s="20"/>
      <c r="C137" s="346">
        <v>16</v>
      </c>
      <c r="D137" s="309"/>
      <c r="E137" s="309"/>
      <c r="F137" s="309"/>
      <c r="G137" s="309"/>
      <c r="H137" s="309"/>
      <c r="I137" s="309"/>
      <c r="J137" s="309"/>
      <c r="K137" s="309"/>
      <c r="L137" s="309"/>
      <c r="M137" s="309"/>
      <c r="N137" s="309"/>
      <c r="O137" s="309"/>
      <c r="P137" s="309"/>
      <c r="Q137" s="309"/>
      <c r="R137" s="309"/>
      <c r="S137" s="309"/>
      <c r="T137" s="309"/>
      <c r="U137" s="309"/>
      <c r="V137" s="309"/>
      <c r="W137" s="309"/>
      <c r="X137" s="309"/>
      <c r="Y137" s="309"/>
      <c r="Z137" s="309"/>
      <c r="AA137" s="309"/>
      <c r="AB137" s="309"/>
      <c r="AC137" s="309"/>
      <c r="AD137" s="309"/>
      <c r="AE137" s="309"/>
      <c r="AF137" s="309"/>
      <c r="AG137" s="309"/>
      <c r="AH137" s="309"/>
      <c r="AI137" s="646" t="str">
        <f t="shared" si="9"/>
        <v/>
      </c>
      <c r="AJ137" s="647"/>
      <c r="AK137" s="366"/>
    </row>
    <row r="138" spans="2:37" ht="15.75" x14ac:dyDescent="0.25">
      <c r="B138" s="20"/>
      <c r="C138" s="346">
        <v>17</v>
      </c>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646" t="str">
        <f t="shared" si="9"/>
        <v/>
      </c>
      <c r="AJ138" s="647"/>
      <c r="AK138" s="366"/>
    </row>
    <row r="139" spans="2:37" ht="15.75" x14ac:dyDescent="0.25">
      <c r="B139" s="20"/>
      <c r="C139" s="346">
        <v>18</v>
      </c>
      <c r="D139" s="309"/>
      <c r="E139" s="309"/>
      <c r="F139" s="309"/>
      <c r="G139" s="309"/>
      <c r="H139" s="309"/>
      <c r="I139" s="309"/>
      <c r="J139" s="309"/>
      <c r="K139" s="309"/>
      <c r="L139" s="309"/>
      <c r="M139" s="309"/>
      <c r="N139" s="309"/>
      <c r="O139" s="309"/>
      <c r="P139" s="309"/>
      <c r="Q139" s="309"/>
      <c r="R139" s="309"/>
      <c r="S139" s="309"/>
      <c r="T139" s="309"/>
      <c r="U139" s="309"/>
      <c r="V139" s="309"/>
      <c r="W139" s="309"/>
      <c r="X139" s="309"/>
      <c r="Y139" s="309"/>
      <c r="Z139" s="309"/>
      <c r="AA139" s="309"/>
      <c r="AB139" s="309"/>
      <c r="AC139" s="309"/>
      <c r="AD139" s="309"/>
      <c r="AE139" s="309"/>
      <c r="AF139" s="309"/>
      <c r="AG139" s="309"/>
      <c r="AH139" s="309"/>
      <c r="AI139" s="646" t="str">
        <f t="shared" si="9"/>
        <v/>
      </c>
      <c r="AJ139" s="647"/>
      <c r="AK139" s="366"/>
    </row>
    <row r="140" spans="2:37" ht="15.75" x14ac:dyDescent="0.25">
      <c r="B140" s="20"/>
      <c r="C140" s="346">
        <v>19</v>
      </c>
      <c r="D140" s="309"/>
      <c r="E140" s="309"/>
      <c r="F140" s="309"/>
      <c r="G140" s="309"/>
      <c r="H140" s="309"/>
      <c r="I140" s="309"/>
      <c r="J140" s="309"/>
      <c r="K140" s="309"/>
      <c r="L140" s="309"/>
      <c r="M140" s="309"/>
      <c r="N140" s="309"/>
      <c r="O140" s="309"/>
      <c r="P140" s="309"/>
      <c r="Q140" s="309"/>
      <c r="R140" s="309"/>
      <c r="S140" s="309"/>
      <c r="T140" s="309"/>
      <c r="U140" s="309"/>
      <c r="V140" s="309"/>
      <c r="W140" s="309"/>
      <c r="X140" s="309"/>
      <c r="Y140" s="309"/>
      <c r="Z140" s="309"/>
      <c r="AA140" s="309"/>
      <c r="AB140" s="309"/>
      <c r="AC140" s="309"/>
      <c r="AD140" s="309"/>
      <c r="AE140" s="309"/>
      <c r="AF140" s="309"/>
      <c r="AG140" s="309"/>
      <c r="AH140" s="309"/>
      <c r="AI140" s="646" t="str">
        <f t="shared" si="9"/>
        <v/>
      </c>
      <c r="AJ140" s="647"/>
      <c r="AK140" s="366"/>
    </row>
    <row r="141" spans="2:37" ht="15.75" x14ac:dyDescent="0.25">
      <c r="B141" s="20"/>
      <c r="C141" s="346">
        <v>20</v>
      </c>
      <c r="D141" s="309"/>
      <c r="E141" s="309"/>
      <c r="F141" s="309"/>
      <c r="G141" s="309"/>
      <c r="H141" s="309"/>
      <c r="I141" s="309"/>
      <c r="J141" s="309"/>
      <c r="K141" s="309"/>
      <c r="L141" s="309"/>
      <c r="M141" s="309"/>
      <c r="N141" s="309"/>
      <c r="O141" s="309"/>
      <c r="P141" s="309"/>
      <c r="Q141" s="309"/>
      <c r="R141" s="309"/>
      <c r="S141" s="309"/>
      <c r="T141" s="309"/>
      <c r="U141" s="309"/>
      <c r="V141" s="309"/>
      <c r="W141" s="309"/>
      <c r="X141" s="309"/>
      <c r="Y141" s="309"/>
      <c r="Z141" s="309"/>
      <c r="AA141" s="309"/>
      <c r="AB141" s="309"/>
      <c r="AC141" s="309"/>
      <c r="AD141" s="309"/>
      <c r="AE141" s="309"/>
      <c r="AF141" s="309"/>
      <c r="AG141" s="309"/>
      <c r="AH141" s="309"/>
      <c r="AI141" s="646" t="str">
        <f>IFERROR(AVERAGE(D141:AH141),"")</f>
        <v/>
      </c>
      <c r="AJ141" s="647"/>
      <c r="AK141" s="366"/>
    </row>
    <row r="142" spans="2:37" ht="15.75" x14ac:dyDescent="0.25">
      <c r="B142" s="20"/>
      <c r="C142" s="346">
        <v>21</v>
      </c>
      <c r="D142" s="309"/>
      <c r="E142" s="309"/>
      <c r="F142" s="309"/>
      <c r="G142" s="309"/>
      <c r="H142" s="309"/>
      <c r="I142" s="309"/>
      <c r="J142" s="309"/>
      <c r="K142" s="309"/>
      <c r="L142" s="309"/>
      <c r="M142" s="309"/>
      <c r="N142" s="309"/>
      <c r="O142" s="309"/>
      <c r="P142" s="309"/>
      <c r="Q142" s="309"/>
      <c r="R142" s="309"/>
      <c r="S142" s="309"/>
      <c r="T142" s="309"/>
      <c r="U142" s="309"/>
      <c r="V142" s="309"/>
      <c r="W142" s="309"/>
      <c r="X142" s="309"/>
      <c r="Y142" s="309"/>
      <c r="Z142" s="309"/>
      <c r="AA142" s="309"/>
      <c r="AB142" s="309"/>
      <c r="AC142" s="309"/>
      <c r="AD142" s="309"/>
      <c r="AE142" s="309"/>
      <c r="AF142" s="309"/>
      <c r="AG142" s="309"/>
      <c r="AH142" s="309"/>
      <c r="AI142" s="646" t="str">
        <f t="shared" si="9"/>
        <v/>
      </c>
      <c r="AJ142" s="647"/>
      <c r="AK142" s="366"/>
    </row>
    <row r="143" spans="2:37" ht="15.75" x14ac:dyDescent="0.25">
      <c r="B143" s="20"/>
      <c r="C143" s="346">
        <v>22</v>
      </c>
      <c r="D143" s="309"/>
      <c r="E143" s="309"/>
      <c r="F143" s="309"/>
      <c r="G143" s="309"/>
      <c r="H143" s="309"/>
      <c r="I143" s="309"/>
      <c r="J143" s="309"/>
      <c r="K143" s="309"/>
      <c r="L143" s="309"/>
      <c r="M143" s="309"/>
      <c r="N143" s="309"/>
      <c r="O143" s="309"/>
      <c r="P143" s="309"/>
      <c r="Q143" s="309"/>
      <c r="R143" s="309"/>
      <c r="S143" s="309"/>
      <c r="T143" s="309"/>
      <c r="U143" s="309"/>
      <c r="V143" s="309"/>
      <c r="W143" s="309"/>
      <c r="X143" s="309"/>
      <c r="Y143" s="309"/>
      <c r="Z143" s="309"/>
      <c r="AA143" s="309"/>
      <c r="AB143" s="309"/>
      <c r="AC143" s="309"/>
      <c r="AD143" s="309"/>
      <c r="AE143" s="309"/>
      <c r="AF143" s="309"/>
      <c r="AG143" s="309"/>
      <c r="AH143" s="309"/>
      <c r="AI143" s="646" t="str">
        <f t="shared" si="9"/>
        <v/>
      </c>
      <c r="AJ143" s="647"/>
      <c r="AK143" s="366"/>
    </row>
    <row r="144" spans="2:37" ht="15.75" x14ac:dyDescent="0.25">
      <c r="B144" s="20"/>
      <c r="C144" s="346">
        <v>23</v>
      </c>
      <c r="D144" s="309"/>
      <c r="E144" s="309"/>
      <c r="F144" s="309"/>
      <c r="G144" s="309"/>
      <c r="H144" s="309"/>
      <c r="I144" s="309"/>
      <c r="J144" s="309"/>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646" t="str">
        <f t="shared" si="9"/>
        <v/>
      </c>
      <c r="AJ144" s="647"/>
      <c r="AK144" s="366"/>
    </row>
    <row r="145" spans="2:37" ht="15.75" x14ac:dyDescent="0.25">
      <c r="B145" s="20"/>
      <c r="C145" s="347">
        <v>24</v>
      </c>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310"/>
      <c r="Z145" s="310"/>
      <c r="AA145" s="310"/>
      <c r="AB145" s="310"/>
      <c r="AC145" s="310"/>
      <c r="AD145" s="310"/>
      <c r="AE145" s="310"/>
      <c r="AF145" s="310"/>
      <c r="AG145" s="310"/>
      <c r="AH145" s="310"/>
      <c r="AI145" s="648" t="str">
        <f t="shared" si="9"/>
        <v/>
      </c>
      <c r="AJ145" s="649"/>
      <c r="AK145" s="366"/>
    </row>
    <row r="146" spans="2:37" ht="15.75" x14ac:dyDescent="0.25">
      <c r="B146" s="20"/>
      <c r="C146" s="236"/>
      <c r="D146" s="15"/>
      <c r="E146" s="15"/>
      <c r="F146" s="15"/>
      <c r="G146" s="15"/>
      <c r="H146" s="15"/>
      <c r="I146" s="15"/>
      <c r="J146" s="15"/>
      <c r="K146" s="15"/>
      <c r="L146" s="15"/>
      <c r="M146" s="15"/>
      <c r="N146" s="15"/>
      <c r="O146" s="15"/>
      <c r="P146" s="15"/>
      <c r="Q146" s="15"/>
      <c r="R146" s="15"/>
      <c r="S146" s="15"/>
      <c r="T146" s="17"/>
      <c r="U146" s="17"/>
      <c r="V146" s="17"/>
      <c r="W146" s="17"/>
      <c r="X146" s="17"/>
      <c r="Y146" s="17"/>
      <c r="Z146" s="17"/>
      <c r="AA146" s="17"/>
      <c r="AB146" s="17"/>
      <c r="AC146" s="17"/>
      <c r="AD146" s="17"/>
      <c r="AE146" s="17"/>
      <c r="AF146" s="17"/>
      <c r="AG146" s="17"/>
      <c r="AH146" s="17"/>
      <c r="AI146" s="17"/>
      <c r="AJ146" s="21"/>
      <c r="AK146" s="366"/>
    </row>
    <row r="147" spans="2:37" ht="16.5" thickBot="1" x14ac:dyDescent="0.3">
      <c r="B147" s="60"/>
      <c r="C147" s="220"/>
      <c r="D147" s="63"/>
      <c r="E147" s="63"/>
      <c r="F147" s="63"/>
      <c r="G147" s="63"/>
      <c r="H147" s="63"/>
      <c r="I147" s="63"/>
      <c r="J147" s="63"/>
      <c r="K147" s="63"/>
      <c r="L147" s="63"/>
      <c r="M147" s="63"/>
      <c r="N147" s="63"/>
      <c r="O147" s="63"/>
      <c r="P147" s="63"/>
      <c r="Q147" s="63"/>
      <c r="R147" s="63"/>
      <c r="S147" s="63"/>
      <c r="T147" s="63"/>
      <c r="U147" s="63"/>
      <c r="V147" s="63"/>
      <c r="W147" s="63"/>
      <c r="X147" s="63"/>
      <c r="Y147" s="63"/>
      <c r="Z147" s="63"/>
      <c r="AA147" s="63"/>
      <c r="AB147" s="63"/>
      <c r="AC147" s="63"/>
      <c r="AD147" s="63"/>
      <c r="AE147" s="63"/>
      <c r="AF147" s="63"/>
      <c r="AG147" s="63"/>
      <c r="AH147" s="63"/>
      <c r="AI147" s="63"/>
      <c r="AJ147" s="64"/>
      <c r="AK147" s="366"/>
    </row>
    <row r="148" spans="2:37" ht="15.75" x14ac:dyDescent="0.25">
      <c r="B148" s="40" t="str">
        <f>"Version " &amp; Version</f>
        <v>Version FINAL 03/31/2017</v>
      </c>
      <c r="C148" s="407"/>
      <c r="D148" s="407"/>
      <c r="E148" s="407"/>
      <c r="F148" s="407"/>
      <c r="G148" s="407"/>
      <c r="H148" s="407"/>
      <c r="I148" s="407"/>
      <c r="J148" s="407"/>
      <c r="K148" s="407"/>
      <c r="L148" s="407"/>
      <c r="M148" s="407"/>
      <c r="N148" s="407"/>
      <c r="O148" s="407"/>
      <c r="P148" s="407"/>
      <c r="Q148" s="407"/>
      <c r="R148" s="407"/>
      <c r="S148" s="407"/>
      <c r="T148" s="407"/>
      <c r="U148" s="407"/>
      <c r="V148" s="407"/>
      <c r="W148" s="407"/>
      <c r="X148" s="407"/>
      <c r="Y148" s="407"/>
      <c r="Z148" s="407"/>
      <c r="AA148" s="407"/>
      <c r="AB148" s="407"/>
      <c r="AC148" s="407"/>
      <c r="AD148" s="407"/>
      <c r="AE148" s="407"/>
      <c r="AF148" s="407"/>
      <c r="AG148" s="407"/>
      <c r="AH148" s="407"/>
      <c r="AI148" s="362"/>
      <c r="AJ148" s="363"/>
      <c r="AK148" s="366"/>
    </row>
    <row r="149" spans="2:37" ht="15.75" x14ac:dyDescent="0.25">
      <c r="B149" s="20"/>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7"/>
      <c r="AJ149" s="21"/>
      <c r="AK149" s="366"/>
    </row>
    <row r="150" spans="2:37" ht="15.75" x14ac:dyDescent="0.25">
      <c r="B150" s="487" t="s">
        <v>238</v>
      </c>
      <c r="C150" s="488"/>
      <c r="D150" s="488"/>
      <c r="E150" s="488"/>
      <c r="F150" s="488"/>
      <c r="G150" s="488"/>
      <c r="H150" s="488"/>
      <c r="I150" s="488"/>
      <c r="J150" s="488"/>
      <c r="K150" s="488"/>
      <c r="L150" s="488"/>
      <c r="M150" s="488"/>
      <c r="N150" s="488"/>
      <c r="O150" s="488"/>
      <c r="P150" s="488"/>
      <c r="Q150" s="488"/>
      <c r="R150" s="488"/>
      <c r="S150" s="15"/>
      <c r="T150" s="15"/>
      <c r="U150" s="15"/>
      <c r="V150" s="15"/>
      <c r="W150" s="15"/>
      <c r="X150" s="15"/>
      <c r="Y150" s="15"/>
      <c r="Z150" s="15"/>
      <c r="AA150" s="15"/>
      <c r="AB150" s="15"/>
      <c r="AC150" s="15"/>
      <c r="AD150" s="15"/>
      <c r="AE150" s="15"/>
      <c r="AF150" s="15"/>
      <c r="AG150" s="15"/>
      <c r="AH150" s="15"/>
      <c r="AI150" s="17"/>
      <c r="AJ150" s="21"/>
      <c r="AK150" s="366"/>
    </row>
    <row r="151" spans="2:37" ht="15.75" x14ac:dyDescent="0.25">
      <c r="B151" s="622" t="s">
        <v>281</v>
      </c>
      <c r="C151" s="545"/>
      <c r="D151" s="545"/>
      <c r="E151" s="545"/>
      <c r="F151" s="545"/>
      <c r="G151" s="545"/>
      <c r="H151" s="545"/>
      <c r="I151" s="545"/>
      <c r="J151" s="545"/>
      <c r="K151" s="545"/>
      <c r="L151" s="545"/>
      <c r="M151" s="545"/>
      <c r="N151" s="545"/>
      <c r="O151" s="545"/>
      <c r="P151" s="545"/>
      <c r="Q151" s="545"/>
      <c r="R151" s="545"/>
      <c r="S151" s="15"/>
      <c r="T151" s="15"/>
      <c r="U151" s="15"/>
      <c r="V151" s="15"/>
      <c r="W151" s="15"/>
      <c r="X151" s="15"/>
      <c r="Y151" s="15"/>
      <c r="Z151" s="15"/>
      <c r="AA151" s="15"/>
      <c r="AB151" s="15"/>
      <c r="AC151" s="15"/>
      <c r="AD151" s="15"/>
      <c r="AE151" s="15"/>
      <c r="AF151" s="15"/>
      <c r="AG151" s="15"/>
      <c r="AH151" s="15"/>
      <c r="AI151" s="17"/>
      <c r="AJ151" s="21"/>
      <c r="AK151" s="366"/>
    </row>
    <row r="152" spans="2:37" ht="15.75" x14ac:dyDescent="0.25">
      <c r="B152" s="414"/>
      <c r="C152" s="545">
        <v>2022</v>
      </c>
      <c r="D152" s="545"/>
      <c r="E152" s="545"/>
      <c r="F152" s="545"/>
      <c r="G152" s="545"/>
      <c r="H152" s="545"/>
      <c r="I152" s="545"/>
      <c r="J152" s="545"/>
      <c r="K152" s="545"/>
      <c r="L152" s="545"/>
      <c r="M152" s="545"/>
      <c r="N152" s="545"/>
      <c r="O152" s="545"/>
      <c r="P152" s="545"/>
      <c r="Q152" s="545"/>
      <c r="R152" s="331"/>
      <c r="S152" s="15"/>
      <c r="T152" s="15"/>
      <c r="U152" s="15"/>
      <c r="V152" s="15"/>
      <c r="W152" s="15"/>
      <c r="X152" s="15"/>
      <c r="Y152" s="15"/>
      <c r="Z152" s="15"/>
      <c r="AA152" s="15"/>
      <c r="AB152" s="15"/>
      <c r="AC152" s="15"/>
      <c r="AD152" s="15"/>
      <c r="AE152" s="15"/>
      <c r="AF152" s="15"/>
      <c r="AG152" s="15"/>
      <c r="AH152" s="15"/>
      <c r="AI152" s="17"/>
      <c r="AJ152" s="21"/>
      <c r="AK152" s="366"/>
    </row>
    <row r="153" spans="2:37" ht="15.75" x14ac:dyDescent="0.25">
      <c r="B153" s="414"/>
      <c r="C153" s="394"/>
      <c r="D153" s="394"/>
      <c r="E153" s="394"/>
      <c r="F153" s="394"/>
      <c r="G153" s="394"/>
      <c r="H153" s="394"/>
      <c r="I153" s="394"/>
      <c r="J153" s="394"/>
      <c r="K153" s="394"/>
      <c r="L153" s="394"/>
      <c r="M153" s="394"/>
      <c r="N153" s="394"/>
      <c r="O153" s="394"/>
      <c r="P153" s="394"/>
      <c r="Q153" s="394"/>
      <c r="R153" s="331"/>
      <c r="S153" s="15"/>
      <c r="T153" s="15"/>
      <c r="U153" s="15"/>
      <c r="V153" s="15"/>
      <c r="W153" s="15"/>
      <c r="X153" s="15"/>
      <c r="Y153" s="15"/>
      <c r="Z153" s="15"/>
      <c r="AA153" s="15"/>
      <c r="AB153" s="15"/>
      <c r="AC153" s="15"/>
      <c r="AD153" s="15"/>
      <c r="AE153" s="15"/>
      <c r="AF153" s="15"/>
      <c r="AG153" s="15"/>
      <c r="AH153" s="15"/>
      <c r="AI153" s="17"/>
      <c r="AJ153" s="21"/>
      <c r="AK153" s="366"/>
    </row>
    <row r="154" spans="2:37" ht="15.75" x14ac:dyDescent="0.25">
      <c r="B154" s="20" t="s">
        <v>284</v>
      </c>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7"/>
      <c r="AJ154" s="21"/>
      <c r="AK154" s="366"/>
    </row>
    <row r="155" spans="2:37" ht="15.75" x14ac:dyDescent="0.25">
      <c r="B155" s="20"/>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7"/>
      <c r="AJ155" s="21"/>
      <c r="AK155" s="366"/>
    </row>
    <row r="156" spans="2:37" ht="15.75" x14ac:dyDescent="0.25">
      <c r="B156" s="20"/>
      <c r="C156" s="397" t="s">
        <v>128</v>
      </c>
      <c r="D156" s="218">
        <v>1</v>
      </c>
      <c r="E156" s="218">
        <v>2</v>
      </c>
      <c r="F156" s="218">
        <v>3</v>
      </c>
      <c r="G156" s="218">
        <v>4</v>
      </c>
      <c r="H156" s="218">
        <v>5</v>
      </c>
      <c r="I156" s="218">
        <v>6</v>
      </c>
      <c r="J156" s="218">
        <v>7</v>
      </c>
      <c r="K156" s="218">
        <v>8</v>
      </c>
      <c r="L156" s="218">
        <v>9</v>
      </c>
      <c r="M156" s="218">
        <v>10</v>
      </c>
      <c r="N156" s="218">
        <v>11</v>
      </c>
      <c r="O156" s="218">
        <v>12</v>
      </c>
      <c r="P156" s="218">
        <v>13</v>
      </c>
      <c r="Q156" s="218">
        <v>14</v>
      </c>
      <c r="R156" s="218">
        <v>15</v>
      </c>
      <c r="S156" s="218">
        <v>16</v>
      </c>
      <c r="T156" s="218">
        <v>17</v>
      </c>
      <c r="U156" s="218">
        <v>18</v>
      </c>
      <c r="V156" s="218">
        <v>19</v>
      </c>
      <c r="W156" s="218">
        <v>20</v>
      </c>
      <c r="X156" s="218">
        <v>21</v>
      </c>
      <c r="Y156" s="218">
        <v>22</v>
      </c>
      <c r="Z156" s="218">
        <v>23</v>
      </c>
      <c r="AA156" s="218">
        <v>24</v>
      </c>
      <c r="AB156" s="218">
        <v>25</v>
      </c>
      <c r="AC156" s="218">
        <v>26</v>
      </c>
      <c r="AD156" s="218">
        <v>27</v>
      </c>
      <c r="AE156" s="218">
        <v>28</v>
      </c>
      <c r="AF156" s="218">
        <v>29</v>
      </c>
      <c r="AG156" s="218">
        <v>30</v>
      </c>
      <c r="AH156" s="15"/>
      <c r="AI156" s="644" t="s">
        <v>304</v>
      </c>
      <c r="AJ156" s="645"/>
      <c r="AK156" s="366"/>
    </row>
    <row r="157" spans="2:37" ht="15.75" x14ac:dyDescent="0.25">
      <c r="B157" s="20"/>
      <c r="C157" s="397"/>
      <c r="D157" s="218" t="s">
        <v>276</v>
      </c>
      <c r="E157" s="218" t="s">
        <v>277</v>
      </c>
      <c r="F157" s="218" t="s">
        <v>278</v>
      </c>
      <c r="G157" s="218" t="s">
        <v>272</v>
      </c>
      <c r="H157" s="218" t="s">
        <v>273</v>
      </c>
      <c r="I157" s="218" t="s">
        <v>274</v>
      </c>
      <c r="J157" s="218" t="s">
        <v>275</v>
      </c>
      <c r="K157" s="218" t="str">
        <f>D157</f>
        <v>Fri</v>
      </c>
      <c r="L157" s="218" t="str">
        <f t="shared" ref="L157:AG157" si="10">E157</f>
        <v>Sat</v>
      </c>
      <c r="M157" s="218" t="str">
        <f t="shared" si="10"/>
        <v>Sun</v>
      </c>
      <c r="N157" s="218" t="str">
        <f t="shared" si="10"/>
        <v>Mon</v>
      </c>
      <c r="O157" s="218" t="str">
        <f t="shared" si="10"/>
        <v>Tue</v>
      </c>
      <c r="P157" s="218" t="str">
        <f t="shared" si="10"/>
        <v>Wed</v>
      </c>
      <c r="Q157" s="218" t="str">
        <f t="shared" si="10"/>
        <v>Thurs</v>
      </c>
      <c r="R157" s="218" t="str">
        <f t="shared" si="10"/>
        <v>Fri</v>
      </c>
      <c r="S157" s="218" t="str">
        <f t="shared" si="10"/>
        <v>Sat</v>
      </c>
      <c r="T157" s="218" t="str">
        <f t="shared" si="10"/>
        <v>Sun</v>
      </c>
      <c r="U157" s="218" t="str">
        <f t="shared" si="10"/>
        <v>Mon</v>
      </c>
      <c r="V157" s="218" t="str">
        <f t="shared" si="10"/>
        <v>Tue</v>
      </c>
      <c r="W157" s="218" t="str">
        <f t="shared" si="10"/>
        <v>Wed</v>
      </c>
      <c r="X157" s="218" t="str">
        <f t="shared" si="10"/>
        <v>Thurs</v>
      </c>
      <c r="Y157" s="218" t="str">
        <f t="shared" si="10"/>
        <v>Fri</v>
      </c>
      <c r="Z157" s="218" t="str">
        <f t="shared" si="10"/>
        <v>Sat</v>
      </c>
      <c r="AA157" s="218" t="str">
        <f t="shared" si="10"/>
        <v>Sun</v>
      </c>
      <c r="AB157" s="218" t="str">
        <f t="shared" si="10"/>
        <v>Mon</v>
      </c>
      <c r="AC157" s="218" t="str">
        <f t="shared" si="10"/>
        <v>Tue</v>
      </c>
      <c r="AD157" s="218" t="str">
        <f t="shared" si="10"/>
        <v>Wed</v>
      </c>
      <c r="AE157" s="218" t="str">
        <f t="shared" si="10"/>
        <v>Thurs</v>
      </c>
      <c r="AF157" s="218" t="str">
        <f t="shared" si="10"/>
        <v>Fri</v>
      </c>
      <c r="AG157" s="218" t="str">
        <f t="shared" si="10"/>
        <v>Sat</v>
      </c>
      <c r="AH157" s="15"/>
      <c r="AI157" s="644" t="s">
        <v>305</v>
      </c>
      <c r="AJ157" s="645"/>
      <c r="AK157" s="366"/>
    </row>
    <row r="158" spans="2:37" ht="15.75" x14ac:dyDescent="0.25">
      <c r="B158" s="20"/>
      <c r="C158" s="346">
        <v>1</v>
      </c>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15"/>
      <c r="AI158" s="650" t="str">
        <f>IFERROR(AVERAGE(D158:AG158),"")</f>
        <v/>
      </c>
      <c r="AJ158" s="651"/>
      <c r="AK158" s="366"/>
    </row>
    <row r="159" spans="2:37" ht="15.75" x14ac:dyDescent="0.25">
      <c r="B159" s="20"/>
      <c r="C159" s="346">
        <v>2</v>
      </c>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15"/>
      <c r="AI159" s="646" t="str">
        <f t="shared" ref="AI159:AI180" si="11">IFERROR(AVERAGE(D159:AG159),"")</f>
        <v/>
      </c>
      <c r="AJ159" s="647"/>
      <c r="AK159" s="366"/>
    </row>
    <row r="160" spans="2:37" ht="15.75" x14ac:dyDescent="0.25">
      <c r="B160" s="20"/>
      <c r="C160" s="346">
        <v>3</v>
      </c>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15"/>
      <c r="AI160" s="646" t="str">
        <f t="shared" si="11"/>
        <v/>
      </c>
      <c r="AJ160" s="647"/>
      <c r="AK160" s="366"/>
    </row>
    <row r="161" spans="2:37" ht="15.75" x14ac:dyDescent="0.25">
      <c r="B161" s="20"/>
      <c r="C161" s="346">
        <v>4</v>
      </c>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15"/>
      <c r="AI161" s="646" t="str">
        <f t="shared" si="11"/>
        <v/>
      </c>
      <c r="AJ161" s="647"/>
      <c r="AK161" s="366"/>
    </row>
    <row r="162" spans="2:37" ht="15.75" x14ac:dyDescent="0.25">
      <c r="B162" s="20"/>
      <c r="C162" s="346">
        <v>5</v>
      </c>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15"/>
      <c r="AI162" s="646" t="str">
        <f t="shared" si="11"/>
        <v/>
      </c>
      <c r="AJ162" s="647"/>
      <c r="AK162" s="366"/>
    </row>
    <row r="163" spans="2:37" ht="15.75" x14ac:dyDescent="0.25">
      <c r="B163" s="20"/>
      <c r="C163" s="346">
        <v>6</v>
      </c>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15"/>
      <c r="AI163" s="646" t="str">
        <f t="shared" si="11"/>
        <v/>
      </c>
      <c r="AJ163" s="647"/>
      <c r="AK163" s="366"/>
    </row>
    <row r="164" spans="2:37" ht="15.75" x14ac:dyDescent="0.25">
      <c r="B164" s="20"/>
      <c r="C164" s="346">
        <v>7</v>
      </c>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15"/>
      <c r="AI164" s="646" t="str">
        <f t="shared" si="11"/>
        <v/>
      </c>
      <c r="AJ164" s="647"/>
      <c r="AK164" s="366"/>
    </row>
    <row r="165" spans="2:37" ht="15.75" x14ac:dyDescent="0.25">
      <c r="B165" s="20"/>
      <c r="C165" s="346">
        <v>8</v>
      </c>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15"/>
      <c r="AI165" s="646" t="str">
        <f t="shared" si="11"/>
        <v/>
      </c>
      <c r="AJ165" s="647"/>
      <c r="AK165" s="366"/>
    </row>
    <row r="166" spans="2:37" ht="15.75" x14ac:dyDescent="0.25">
      <c r="B166" s="20"/>
      <c r="C166" s="346">
        <v>9</v>
      </c>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15"/>
      <c r="AI166" s="646" t="str">
        <f t="shared" si="11"/>
        <v/>
      </c>
      <c r="AJ166" s="647"/>
      <c r="AK166" s="366"/>
    </row>
    <row r="167" spans="2:37" ht="15.75" x14ac:dyDescent="0.25">
      <c r="B167" s="20"/>
      <c r="C167" s="346">
        <v>10</v>
      </c>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15"/>
      <c r="AI167" s="646" t="str">
        <f t="shared" si="11"/>
        <v/>
      </c>
      <c r="AJ167" s="647"/>
      <c r="AK167" s="366"/>
    </row>
    <row r="168" spans="2:37" ht="15.75" x14ac:dyDescent="0.25">
      <c r="B168" s="20"/>
      <c r="C168" s="346">
        <v>11</v>
      </c>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15"/>
      <c r="AI168" s="646" t="str">
        <f t="shared" si="11"/>
        <v/>
      </c>
      <c r="AJ168" s="647"/>
      <c r="AK168" s="366"/>
    </row>
    <row r="169" spans="2:37" ht="15.75" x14ac:dyDescent="0.25">
      <c r="B169" s="20"/>
      <c r="C169" s="346">
        <v>12</v>
      </c>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15"/>
      <c r="AI169" s="646" t="str">
        <f t="shared" si="11"/>
        <v/>
      </c>
      <c r="AJ169" s="647"/>
      <c r="AK169" s="366"/>
    </row>
    <row r="170" spans="2:37" ht="15.75" x14ac:dyDescent="0.25">
      <c r="B170" s="20"/>
      <c r="C170" s="346">
        <v>13</v>
      </c>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15"/>
      <c r="AI170" s="646" t="str">
        <f t="shared" si="11"/>
        <v/>
      </c>
      <c r="AJ170" s="647"/>
      <c r="AK170" s="366"/>
    </row>
    <row r="171" spans="2:37" ht="15.75" x14ac:dyDescent="0.25">
      <c r="B171" s="20"/>
      <c r="C171" s="346">
        <v>14</v>
      </c>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15"/>
      <c r="AI171" s="646" t="str">
        <f t="shared" si="11"/>
        <v/>
      </c>
      <c r="AJ171" s="647"/>
      <c r="AK171" s="366"/>
    </row>
    <row r="172" spans="2:37" ht="15.75" x14ac:dyDescent="0.25">
      <c r="B172" s="20"/>
      <c r="C172" s="346">
        <v>15</v>
      </c>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15"/>
      <c r="AI172" s="646" t="str">
        <f t="shared" si="11"/>
        <v/>
      </c>
      <c r="AJ172" s="647"/>
      <c r="AK172" s="366"/>
    </row>
    <row r="173" spans="2:37" ht="15.75" x14ac:dyDescent="0.25">
      <c r="B173" s="20"/>
      <c r="C173" s="346">
        <v>16</v>
      </c>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15"/>
      <c r="AI173" s="646" t="str">
        <f t="shared" si="11"/>
        <v/>
      </c>
      <c r="AJ173" s="647"/>
      <c r="AK173" s="366"/>
    </row>
    <row r="174" spans="2:37" ht="15.75" x14ac:dyDescent="0.25">
      <c r="B174" s="20"/>
      <c r="C174" s="346">
        <v>17</v>
      </c>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15"/>
      <c r="AI174" s="646" t="str">
        <f t="shared" si="11"/>
        <v/>
      </c>
      <c r="AJ174" s="647"/>
      <c r="AK174" s="366"/>
    </row>
    <row r="175" spans="2:37" ht="15.75" x14ac:dyDescent="0.25">
      <c r="B175" s="20"/>
      <c r="C175" s="346">
        <v>18</v>
      </c>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15"/>
      <c r="AI175" s="646" t="str">
        <f t="shared" si="11"/>
        <v/>
      </c>
      <c r="AJ175" s="647"/>
      <c r="AK175" s="366"/>
    </row>
    <row r="176" spans="2:37" ht="15.75" x14ac:dyDescent="0.25">
      <c r="B176" s="20"/>
      <c r="C176" s="346">
        <v>19</v>
      </c>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15"/>
      <c r="AI176" s="646" t="str">
        <f t="shared" si="11"/>
        <v/>
      </c>
      <c r="AJ176" s="647"/>
      <c r="AK176" s="366"/>
    </row>
    <row r="177" spans="2:37" ht="15.75" x14ac:dyDescent="0.25">
      <c r="B177" s="20"/>
      <c r="C177" s="346">
        <v>20</v>
      </c>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15"/>
      <c r="AI177" s="646" t="str">
        <f t="shared" si="11"/>
        <v/>
      </c>
      <c r="AJ177" s="647"/>
      <c r="AK177" s="366"/>
    </row>
    <row r="178" spans="2:37" ht="15.75" x14ac:dyDescent="0.25">
      <c r="B178" s="20"/>
      <c r="C178" s="346">
        <v>21</v>
      </c>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15"/>
      <c r="AI178" s="646" t="str">
        <f t="shared" si="11"/>
        <v/>
      </c>
      <c r="AJ178" s="647"/>
      <c r="AK178" s="366"/>
    </row>
    <row r="179" spans="2:37" ht="15.75" x14ac:dyDescent="0.25">
      <c r="B179" s="20"/>
      <c r="C179" s="346">
        <v>22</v>
      </c>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15"/>
      <c r="AI179" s="646" t="str">
        <f t="shared" si="11"/>
        <v/>
      </c>
      <c r="AJ179" s="647"/>
      <c r="AK179" s="366"/>
    </row>
    <row r="180" spans="2:37" ht="15.75" x14ac:dyDescent="0.25">
      <c r="B180" s="20"/>
      <c r="C180" s="346">
        <v>23</v>
      </c>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15"/>
      <c r="AI180" s="646" t="str">
        <f t="shared" si="11"/>
        <v/>
      </c>
      <c r="AJ180" s="647"/>
      <c r="AK180" s="366"/>
    </row>
    <row r="181" spans="2:37" ht="15.75" x14ac:dyDescent="0.25">
      <c r="B181" s="20"/>
      <c r="C181" s="347">
        <v>24</v>
      </c>
      <c r="D181" s="310"/>
      <c r="E181" s="310"/>
      <c r="F181" s="310"/>
      <c r="G181" s="310"/>
      <c r="H181" s="310"/>
      <c r="I181" s="310"/>
      <c r="J181" s="310"/>
      <c r="K181" s="310"/>
      <c r="L181" s="310"/>
      <c r="M181" s="310"/>
      <c r="N181" s="310"/>
      <c r="O181" s="310"/>
      <c r="P181" s="310"/>
      <c r="Q181" s="310"/>
      <c r="R181" s="310"/>
      <c r="S181" s="310"/>
      <c r="T181" s="310"/>
      <c r="U181" s="310"/>
      <c r="V181" s="310"/>
      <c r="W181" s="310"/>
      <c r="X181" s="310"/>
      <c r="Y181" s="310"/>
      <c r="Z181" s="310"/>
      <c r="AA181" s="310"/>
      <c r="AB181" s="310"/>
      <c r="AC181" s="310"/>
      <c r="AD181" s="310"/>
      <c r="AE181" s="310"/>
      <c r="AF181" s="310"/>
      <c r="AG181" s="310"/>
      <c r="AH181" s="15"/>
      <c r="AI181" s="648" t="str">
        <f>IFERROR(AVERAGE(D181:AG181),"")</f>
        <v/>
      </c>
      <c r="AJ181" s="649"/>
      <c r="AK181" s="366"/>
    </row>
    <row r="182" spans="2:37" ht="15.75" x14ac:dyDescent="0.25">
      <c r="B182" s="20"/>
      <c r="C182" s="236"/>
      <c r="D182" s="15"/>
      <c r="E182" s="15"/>
      <c r="F182" s="15"/>
      <c r="G182" s="15"/>
      <c r="H182" s="15"/>
      <c r="I182" s="15"/>
      <c r="J182" s="15"/>
      <c r="K182" s="15"/>
      <c r="L182" s="15"/>
      <c r="M182" s="15"/>
      <c r="N182" s="15"/>
      <c r="O182" s="15"/>
      <c r="P182" s="15"/>
      <c r="Q182" s="15"/>
      <c r="R182" s="15"/>
      <c r="S182" s="15"/>
      <c r="T182" s="17"/>
      <c r="U182" s="17"/>
      <c r="V182" s="17"/>
      <c r="W182" s="17"/>
      <c r="X182" s="17"/>
      <c r="Y182" s="17"/>
      <c r="Z182" s="17"/>
      <c r="AA182" s="17"/>
      <c r="AB182" s="17"/>
      <c r="AC182" s="17"/>
      <c r="AD182" s="17"/>
      <c r="AE182" s="17"/>
      <c r="AF182" s="17"/>
      <c r="AG182" s="17"/>
      <c r="AH182" s="15"/>
      <c r="AI182" s="17"/>
      <c r="AJ182" s="21"/>
      <c r="AK182" s="366"/>
    </row>
    <row r="183" spans="2:37" ht="16.5" thickBot="1" x14ac:dyDescent="0.3">
      <c r="B183" s="60"/>
      <c r="C183" s="220"/>
      <c r="D183" s="63"/>
      <c r="E183" s="63"/>
      <c r="F183" s="63"/>
      <c r="G183" s="63"/>
      <c r="H183" s="63"/>
      <c r="I183" s="63"/>
      <c r="J183" s="63"/>
      <c r="K183" s="63"/>
      <c r="L183" s="63"/>
      <c r="M183" s="63"/>
      <c r="N183" s="63"/>
      <c r="O183" s="63"/>
      <c r="P183" s="63"/>
      <c r="Q183" s="63"/>
      <c r="R183" s="63"/>
      <c r="S183" s="63"/>
      <c r="T183" s="63"/>
      <c r="U183" s="63"/>
      <c r="V183" s="63"/>
      <c r="W183" s="63"/>
      <c r="X183" s="63"/>
      <c r="Y183" s="63"/>
      <c r="Z183" s="63"/>
      <c r="AA183" s="63"/>
      <c r="AB183" s="63"/>
      <c r="AC183" s="63"/>
      <c r="AD183" s="63"/>
      <c r="AE183" s="63"/>
      <c r="AF183" s="63"/>
      <c r="AG183" s="63"/>
      <c r="AH183" s="63"/>
      <c r="AI183" s="63"/>
      <c r="AJ183" s="64"/>
      <c r="AK183" s="366"/>
    </row>
    <row r="184" spans="2:37" ht="15.75" x14ac:dyDescent="0.25">
      <c r="B184" s="40" t="str">
        <f>"Version " &amp; Version</f>
        <v>Version FINAL 03/31/2017</v>
      </c>
      <c r="C184" s="407"/>
      <c r="D184" s="407"/>
      <c r="E184" s="407"/>
      <c r="F184" s="407"/>
      <c r="G184" s="407"/>
      <c r="H184" s="407"/>
      <c r="I184" s="407"/>
      <c r="J184" s="407"/>
      <c r="K184" s="407"/>
      <c r="L184" s="407"/>
      <c r="M184" s="407"/>
      <c r="N184" s="407"/>
      <c r="O184" s="407"/>
      <c r="P184" s="407"/>
      <c r="Q184" s="407"/>
      <c r="R184" s="407"/>
      <c r="S184" s="407"/>
      <c r="T184" s="407"/>
      <c r="U184" s="407"/>
      <c r="V184" s="407"/>
      <c r="W184" s="407"/>
      <c r="X184" s="407"/>
      <c r="Y184" s="407"/>
      <c r="Z184" s="407"/>
      <c r="AA184" s="407"/>
      <c r="AB184" s="407"/>
      <c r="AC184" s="407"/>
      <c r="AD184" s="407"/>
      <c r="AE184" s="407"/>
      <c r="AF184" s="407"/>
      <c r="AG184" s="407"/>
      <c r="AH184" s="407"/>
      <c r="AI184" s="362"/>
      <c r="AJ184" s="363"/>
      <c r="AK184" s="366"/>
    </row>
    <row r="185" spans="2:37" ht="15.75" x14ac:dyDescent="0.25">
      <c r="B185" s="20"/>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7"/>
      <c r="AJ185" s="21"/>
      <c r="AK185" s="366"/>
    </row>
    <row r="186" spans="2:37" ht="15.75" x14ac:dyDescent="0.25">
      <c r="B186" s="487" t="s">
        <v>293</v>
      </c>
      <c r="C186" s="488"/>
      <c r="D186" s="488"/>
      <c r="E186" s="488"/>
      <c r="F186" s="488"/>
      <c r="G186" s="488"/>
      <c r="H186" s="488"/>
      <c r="I186" s="488"/>
      <c r="J186" s="488"/>
      <c r="K186" s="488"/>
      <c r="L186" s="488"/>
      <c r="M186" s="488"/>
      <c r="N186" s="488"/>
      <c r="O186" s="488"/>
      <c r="P186" s="488"/>
      <c r="Q186" s="488"/>
      <c r="R186" s="488"/>
      <c r="S186" s="15"/>
      <c r="T186" s="15"/>
      <c r="U186" s="15"/>
      <c r="V186" s="15"/>
      <c r="W186" s="15"/>
      <c r="X186" s="15"/>
      <c r="Y186" s="15"/>
      <c r="Z186" s="15"/>
      <c r="AA186" s="15"/>
      <c r="AB186" s="15"/>
      <c r="AC186" s="15"/>
      <c r="AD186" s="15"/>
      <c r="AE186" s="15"/>
      <c r="AF186" s="15"/>
      <c r="AG186" s="15"/>
      <c r="AH186" s="15"/>
      <c r="AI186" s="17"/>
      <c r="AJ186" s="21"/>
      <c r="AK186" s="366"/>
    </row>
    <row r="187" spans="2:37" ht="15.75" x14ac:dyDescent="0.25">
      <c r="B187" s="622" t="s">
        <v>281</v>
      </c>
      <c r="C187" s="545"/>
      <c r="D187" s="545"/>
      <c r="E187" s="545"/>
      <c r="F187" s="545"/>
      <c r="G187" s="545"/>
      <c r="H187" s="545"/>
      <c r="I187" s="545"/>
      <c r="J187" s="545"/>
      <c r="K187" s="545"/>
      <c r="L187" s="545"/>
      <c r="M187" s="545"/>
      <c r="N187" s="545"/>
      <c r="O187" s="545"/>
      <c r="P187" s="545"/>
      <c r="Q187" s="545"/>
      <c r="R187" s="545"/>
      <c r="S187" s="15"/>
      <c r="T187" s="15"/>
      <c r="U187" s="15"/>
      <c r="V187" s="15"/>
      <c r="W187" s="15"/>
      <c r="X187" s="15"/>
      <c r="Y187" s="15"/>
      <c r="Z187" s="15"/>
      <c r="AA187" s="15"/>
      <c r="AB187" s="15"/>
      <c r="AC187" s="15"/>
      <c r="AD187" s="15"/>
      <c r="AE187" s="15"/>
      <c r="AF187" s="15"/>
      <c r="AG187" s="15"/>
      <c r="AH187" s="15"/>
      <c r="AI187" s="17"/>
      <c r="AJ187" s="21"/>
      <c r="AK187" s="366"/>
    </row>
    <row r="188" spans="2:37" ht="15.75" x14ac:dyDescent="0.25">
      <c r="B188" s="414"/>
      <c r="C188" s="545">
        <v>2022</v>
      </c>
      <c r="D188" s="545"/>
      <c r="E188" s="545"/>
      <c r="F188" s="545"/>
      <c r="G188" s="545"/>
      <c r="H188" s="545"/>
      <c r="I188" s="545"/>
      <c r="J188" s="545"/>
      <c r="K188" s="545"/>
      <c r="L188" s="545"/>
      <c r="M188" s="545"/>
      <c r="N188" s="545"/>
      <c r="O188" s="545"/>
      <c r="P188" s="545"/>
      <c r="Q188" s="545"/>
      <c r="R188" s="331"/>
      <c r="S188" s="15"/>
      <c r="T188" s="15"/>
      <c r="U188" s="15"/>
      <c r="V188" s="15"/>
      <c r="W188" s="15"/>
      <c r="X188" s="15"/>
      <c r="Y188" s="15"/>
      <c r="Z188" s="15"/>
      <c r="AA188" s="15"/>
      <c r="AB188" s="15"/>
      <c r="AC188" s="15"/>
      <c r="AD188" s="15"/>
      <c r="AE188" s="15"/>
      <c r="AF188" s="15"/>
      <c r="AG188" s="15"/>
      <c r="AH188" s="15"/>
      <c r="AI188" s="17"/>
      <c r="AJ188" s="21"/>
      <c r="AK188" s="366"/>
    </row>
    <row r="189" spans="2:37" ht="15.75" x14ac:dyDescent="0.25">
      <c r="B189" s="20"/>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c r="AC189" s="15"/>
      <c r="AD189" s="15"/>
      <c r="AE189" s="15"/>
      <c r="AF189" s="15"/>
      <c r="AG189" s="15"/>
      <c r="AH189" s="15"/>
      <c r="AI189" s="17"/>
      <c r="AJ189" s="21"/>
      <c r="AK189" s="366"/>
    </row>
    <row r="190" spans="2:37" ht="15.75" x14ac:dyDescent="0.25">
      <c r="B190" s="20" t="s">
        <v>285</v>
      </c>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c r="AD190" s="15"/>
      <c r="AE190" s="15"/>
      <c r="AF190" s="15"/>
      <c r="AG190" s="15"/>
      <c r="AH190" s="15"/>
      <c r="AI190" s="17"/>
      <c r="AJ190" s="21"/>
      <c r="AK190" s="366"/>
    </row>
    <row r="191" spans="2:37" ht="15.75" x14ac:dyDescent="0.25">
      <c r="B191" s="20"/>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c r="AC191" s="15"/>
      <c r="AD191" s="15"/>
      <c r="AE191" s="15"/>
      <c r="AF191" s="15"/>
      <c r="AG191" s="15"/>
      <c r="AH191" s="15"/>
      <c r="AI191" s="17"/>
      <c r="AJ191" s="21"/>
      <c r="AK191" s="366"/>
    </row>
    <row r="192" spans="2:37" ht="15.75" customHeight="1" x14ac:dyDescent="0.25">
      <c r="B192" s="20"/>
      <c r="C192" s="397" t="s">
        <v>128</v>
      </c>
      <c r="D192" s="218">
        <v>1</v>
      </c>
      <c r="E192" s="218">
        <v>2</v>
      </c>
      <c r="F192" s="218">
        <v>3</v>
      </c>
      <c r="G192" s="218">
        <v>4</v>
      </c>
      <c r="H192" s="218">
        <v>5</v>
      </c>
      <c r="I192" s="218">
        <v>6</v>
      </c>
      <c r="J192" s="218">
        <v>7</v>
      </c>
      <c r="K192" s="218">
        <v>8</v>
      </c>
      <c r="L192" s="218">
        <v>9</v>
      </c>
      <c r="M192" s="218">
        <v>10</v>
      </c>
      <c r="N192" s="218">
        <v>11</v>
      </c>
      <c r="O192" s="218">
        <v>12</v>
      </c>
      <c r="P192" s="218">
        <v>13</v>
      </c>
      <c r="Q192" s="218">
        <v>14</v>
      </c>
      <c r="R192" s="218">
        <v>15</v>
      </c>
      <c r="S192" s="218">
        <v>16</v>
      </c>
      <c r="T192" s="218">
        <v>17</v>
      </c>
      <c r="U192" s="218">
        <v>18</v>
      </c>
      <c r="V192" s="218">
        <v>19</v>
      </c>
      <c r="W192" s="218">
        <v>20</v>
      </c>
      <c r="X192" s="218">
        <v>21</v>
      </c>
      <c r="Y192" s="218">
        <v>22</v>
      </c>
      <c r="Z192" s="218">
        <v>23</v>
      </c>
      <c r="AA192" s="218">
        <v>24</v>
      </c>
      <c r="AB192" s="218">
        <v>25</v>
      </c>
      <c r="AC192" s="218">
        <v>26</v>
      </c>
      <c r="AD192" s="218">
        <v>27</v>
      </c>
      <c r="AE192" s="218">
        <v>28</v>
      </c>
      <c r="AF192" s="218">
        <v>29</v>
      </c>
      <c r="AG192" s="218">
        <v>30</v>
      </c>
      <c r="AH192" s="218">
        <v>31</v>
      </c>
      <c r="AI192" s="644" t="s">
        <v>304</v>
      </c>
      <c r="AJ192" s="645"/>
      <c r="AK192" s="366"/>
    </row>
    <row r="193" spans="2:37" ht="15.75" x14ac:dyDescent="0.25">
      <c r="B193" s="20"/>
      <c r="C193" s="397"/>
      <c r="D193" s="218" t="s">
        <v>278</v>
      </c>
      <c r="E193" s="218" t="s">
        <v>272</v>
      </c>
      <c r="F193" s="218" t="s">
        <v>273</v>
      </c>
      <c r="G193" s="218" t="s">
        <v>274</v>
      </c>
      <c r="H193" s="218" t="s">
        <v>275</v>
      </c>
      <c r="I193" s="218" t="s">
        <v>276</v>
      </c>
      <c r="J193" s="218" t="s">
        <v>277</v>
      </c>
      <c r="K193" s="218" t="str">
        <f>D193</f>
        <v>Sun</v>
      </c>
      <c r="L193" s="218" t="str">
        <f t="shared" ref="L193:AH193" si="12">E193</f>
        <v>Mon</v>
      </c>
      <c r="M193" s="218" t="str">
        <f t="shared" si="12"/>
        <v>Tue</v>
      </c>
      <c r="N193" s="218" t="str">
        <f t="shared" si="12"/>
        <v>Wed</v>
      </c>
      <c r="O193" s="218" t="str">
        <f t="shared" si="12"/>
        <v>Thurs</v>
      </c>
      <c r="P193" s="218" t="str">
        <f t="shared" si="12"/>
        <v>Fri</v>
      </c>
      <c r="Q193" s="218" t="str">
        <f t="shared" si="12"/>
        <v>Sat</v>
      </c>
      <c r="R193" s="218" t="str">
        <f t="shared" si="12"/>
        <v>Sun</v>
      </c>
      <c r="S193" s="218" t="str">
        <f t="shared" si="12"/>
        <v>Mon</v>
      </c>
      <c r="T193" s="218" t="str">
        <f t="shared" si="12"/>
        <v>Tue</v>
      </c>
      <c r="U193" s="218" t="str">
        <f t="shared" si="12"/>
        <v>Wed</v>
      </c>
      <c r="V193" s="218" t="str">
        <f t="shared" si="12"/>
        <v>Thurs</v>
      </c>
      <c r="W193" s="218" t="str">
        <f t="shared" si="12"/>
        <v>Fri</v>
      </c>
      <c r="X193" s="218" t="str">
        <f t="shared" si="12"/>
        <v>Sat</v>
      </c>
      <c r="Y193" s="218" t="str">
        <f t="shared" si="12"/>
        <v>Sun</v>
      </c>
      <c r="Z193" s="218" t="str">
        <f t="shared" si="12"/>
        <v>Mon</v>
      </c>
      <c r="AA193" s="218" t="str">
        <f t="shared" si="12"/>
        <v>Tue</v>
      </c>
      <c r="AB193" s="218" t="str">
        <f t="shared" si="12"/>
        <v>Wed</v>
      </c>
      <c r="AC193" s="218" t="str">
        <f t="shared" si="12"/>
        <v>Thurs</v>
      </c>
      <c r="AD193" s="218" t="str">
        <f t="shared" si="12"/>
        <v>Fri</v>
      </c>
      <c r="AE193" s="218" t="str">
        <f t="shared" si="12"/>
        <v>Sat</v>
      </c>
      <c r="AF193" s="218" t="str">
        <f t="shared" si="12"/>
        <v>Sun</v>
      </c>
      <c r="AG193" s="218" t="str">
        <f t="shared" si="12"/>
        <v>Mon</v>
      </c>
      <c r="AH193" s="218" t="str">
        <f t="shared" si="12"/>
        <v>Tue</v>
      </c>
      <c r="AI193" s="644" t="s">
        <v>305</v>
      </c>
      <c r="AJ193" s="645"/>
      <c r="AK193" s="366"/>
    </row>
    <row r="194" spans="2:37" ht="15.75" customHeight="1" x14ac:dyDescent="0.25">
      <c r="B194" s="20"/>
      <c r="C194" s="214">
        <v>1</v>
      </c>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650" t="str">
        <f>IFERROR(AVERAGE(D194:AH194),"")</f>
        <v/>
      </c>
      <c r="AJ194" s="651"/>
      <c r="AK194" s="366"/>
    </row>
    <row r="195" spans="2:37" ht="15.75" x14ac:dyDescent="0.25">
      <c r="B195" s="20"/>
      <c r="C195" s="214">
        <v>2</v>
      </c>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646" t="str">
        <f>IFERROR(AVERAGE(D195:AH195),"")</f>
        <v/>
      </c>
      <c r="AJ195" s="647"/>
      <c r="AK195" s="366"/>
    </row>
    <row r="196" spans="2:37" ht="15.75" customHeight="1" x14ac:dyDescent="0.25">
      <c r="B196" s="20"/>
      <c r="C196" s="214">
        <v>3</v>
      </c>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646" t="str">
        <f t="shared" ref="AI196:AI217" si="13">IFERROR(AVERAGE(D196:AH196),"")</f>
        <v/>
      </c>
      <c r="AJ196" s="647"/>
      <c r="AK196" s="366"/>
    </row>
    <row r="197" spans="2:37" ht="15.75" x14ac:dyDescent="0.25">
      <c r="B197" s="20"/>
      <c r="C197" s="214">
        <v>4</v>
      </c>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646" t="str">
        <f t="shared" si="13"/>
        <v/>
      </c>
      <c r="AJ197" s="647"/>
      <c r="AK197" s="366"/>
    </row>
    <row r="198" spans="2:37" ht="15.75" x14ac:dyDescent="0.25">
      <c r="B198" s="20"/>
      <c r="C198" s="214">
        <v>5</v>
      </c>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646" t="str">
        <f t="shared" si="13"/>
        <v/>
      </c>
      <c r="AJ198" s="647"/>
      <c r="AK198" s="366"/>
    </row>
    <row r="199" spans="2:37" ht="15.75" x14ac:dyDescent="0.25">
      <c r="B199" s="20"/>
      <c r="C199" s="214">
        <v>6</v>
      </c>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646" t="str">
        <f t="shared" si="13"/>
        <v/>
      </c>
      <c r="AJ199" s="647"/>
      <c r="AK199" s="366"/>
    </row>
    <row r="200" spans="2:37" ht="15.75" x14ac:dyDescent="0.25">
      <c r="B200" s="20"/>
      <c r="C200" s="214">
        <v>7</v>
      </c>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646" t="str">
        <f t="shared" si="13"/>
        <v/>
      </c>
      <c r="AJ200" s="647"/>
      <c r="AK200" s="366"/>
    </row>
    <row r="201" spans="2:37" ht="15.75" x14ac:dyDescent="0.25">
      <c r="B201" s="20"/>
      <c r="C201" s="214">
        <v>8</v>
      </c>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646" t="str">
        <f t="shared" si="13"/>
        <v/>
      </c>
      <c r="AJ201" s="647"/>
      <c r="AK201" s="366"/>
    </row>
    <row r="202" spans="2:37" ht="15.75" x14ac:dyDescent="0.25">
      <c r="B202" s="20"/>
      <c r="C202" s="214">
        <v>9</v>
      </c>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646" t="str">
        <f t="shared" si="13"/>
        <v/>
      </c>
      <c r="AJ202" s="647"/>
      <c r="AK202" s="366"/>
    </row>
    <row r="203" spans="2:37" ht="15.75" x14ac:dyDescent="0.25">
      <c r="B203" s="20"/>
      <c r="C203" s="346">
        <v>10</v>
      </c>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646" t="str">
        <f t="shared" si="13"/>
        <v/>
      </c>
      <c r="AJ203" s="647"/>
      <c r="AK203" s="366"/>
    </row>
    <row r="204" spans="2:37" ht="15.75" x14ac:dyDescent="0.25">
      <c r="B204" s="20"/>
      <c r="C204" s="346">
        <v>11</v>
      </c>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646" t="str">
        <f t="shared" si="13"/>
        <v/>
      </c>
      <c r="AJ204" s="647"/>
      <c r="AK204" s="366"/>
    </row>
    <row r="205" spans="2:37" ht="15.75" x14ac:dyDescent="0.25">
      <c r="B205" s="20"/>
      <c r="C205" s="346">
        <v>12</v>
      </c>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646" t="str">
        <f t="shared" si="13"/>
        <v/>
      </c>
      <c r="AJ205" s="647"/>
      <c r="AK205" s="366"/>
    </row>
    <row r="206" spans="2:37" ht="15.75" x14ac:dyDescent="0.25">
      <c r="B206" s="20"/>
      <c r="C206" s="346">
        <v>13</v>
      </c>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646" t="str">
        <f t="shared" si="13"/>
        <v/>
      </c>
      <c r="AJ206" s="647"/>
      <c r="AK206" s="366"/>
    </row>
    <row r="207" spans="2:37" ht="15.75" x14ac:dyDescent="0.25">
      <c r="B207" s="20"/>
      <c r="C207" s="346">
        <v>14</v>
      </c>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646" t="str">
        <f t="shared" si="13"/>
        <v/>
      </c>
      <c r="AJ207" s="647"/>
      <c r="AK207" s="366"/>
    </row>
    <row r="208" spans="2:37" ht="15.75" x14ac:dyDescent="0.25">
      <c r="B208" s="20"/>
      <c r="C208" s="346">
        <v>15</v>
      </c>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646" t="str">
        <f t="shared" si="13"/>
        <v/>
      </c>
      <c r="AJ208" s="647"/>
      <c r="AK208" s="366"/>
    </row>
    <row r="209" spans="2:37" ht="15.75" x14ac:dyDescent="0.25">
      <c r="B209" s="20"/>
      <c r="C209" s="346">
        <v>16</v>
      </c>
      <c r="D209" s="309"/>
      <c r="E209" s="309"/>
      <c r="F209" s="309"/>
      <c r="G209" s="309"/>
      <c r="H209" s="309"/>
      <c r="I209" s="309"/>
      <c r="J209" s="309"/>
      <c r="K209" s="309"/>
      <c r="L209" s="309"/>
      <c r="M209" s="309"/>
      <c r="N209" s="309"/>
      <c r="O209" s="309"/>
      <c r="P209" s="309"/>
      <c r="Q209" s="309"/>
      <c r="R209" s="309"/>
      <c r="S209" s="309"/>
      <c r="T209" s="309"/>
      <c r="U209" s="309"/>
      <c r="V209" s="309"/>
      <c r="W209" s="309"/>
      <c r="X209" s="309"/>
      <c r="Y209" s="309"/>
      <c r="Z209" s="309"/>
      <c r="AA209" s="309"/>
      <c r="AB209" s="309"/>
      <c r="AC209" s="309"/>
      <c r="AD209" s="309"/>
      <c r="AE209" s="309"/>
      <c r="AF209" s="309"/>
      <c r="AG209" s="309"/>
      <c r="AH209" s="309"/>
      <c r="AI209" s="646" t="str">
        <f t="shared" si="13"/>
        <v/>
      </c>
      <c r="AJ209" s="647"/>
      <c r="AK209" s="366"/>
    </row>
    <row r="210" spans="2:37" ht="15.75" x14ac:dyDescent="0.25">
      <c r="B210" s="20"/>
      <c r="C210" s="346">
        <v>17</v>
      </c>
      <c r="D210" s="309"/>
      <c r="E210" s="309"/>
      <c r="F210" s="309"/>
      <c r="G210" s="309"/>
      <c r="H210" s="309"/>
      <c r="I210" s="309"/>
      <c r="J210" s="309"/>
      <c r="K210" s="309"/>
      <c r="L210" s="309"/>
      <c r="M210" s="309"/>
      <c r="N210" s="309"/>
      <c r="O210" s="309"/>
      <c r="P210" s="309"/>
      <c r="Q210" s="309"/>
      <c r="R210" s="309"/>
      <c r="S210" s="309"/>
      <c r="T210" s="309"/>
      <c r="U210" s="309"/>
      <c r="V210" s="309"/>
      <c r="W210" s="309"/>
      <c r="X210" s="309"/>
      <c r="Y210" s="309"/>
      <c r="Z210" s="309"/>
      <c r="AA210" s="309"/>
      <c r="AB210" s="309"/>
      <c r="AC210" s="309"/>
      <c r="AD210" s="309"/>
      <c r="AE210" s="309"/>
      <c r="AF210" s="309"/>
      <c r="AG210" s="309"/>
      <c r="AH210" s="309"/>
      <c r="AI210" s="646" t="str">
        <f t="shared" si="13"/>
        <v/>
      </c>
      <c r="AJ210" s="647"/>
      <c r="AK210" s="366"/>
    </row>
    <row r="211" spans="2:37" ht="15.75" x14ac:dyDescent="0.25">
      <c r="B211" s="20"/>
      <c r="C211" s="346">
        <v>18</v>
      </c>
      <c r="D211" s="309"/>
      <c r="E211" s="309"/>
      <c r="F211" s="309"/>
      <c r="G211" s="309"/>
      <c r="H211" s="309"/>
      <c r="I211" s="309"/>
      <c r="J211" s="309"/>
      <c r="K211" s="309"/>
      <c r="L211" s="309"/>
      <c r="M211" s="309"/>
      <c r="N211" s="309"/>
      <c r="O211" s="309"/>
      <c r="P211" s="309"/>
      <c r="Q211" s="309"/>
      <c r="R211" s="309"/>
      <c r="S211" s="309"/>
      <c r="T211" s="309"/>
      <c r="U211" s="309"/>
      <c r="V211" s="309"/>
      <c r="W211" s="309"/>
      <c r="X211" s="309"/>
      <c r="Y211" s="309"/>
      <c r="Z211" s="309"/>
      <c r="AA211" s="309"/>
      <c r="AB211" s="309"/>
      <c r="AC211" s="309"/>
      <c r="AD211" s="309"/>
      <c r="AE211" s="309"/>
      <c r="AF211" s="309"/>
      <c r="AG211" s="309"/>
      <c r="AH211" s="309"/>
      <c r="AI211" s="646" t="str">
        <f t="shared" si="13"/>
        <v/>
      </c>
      <c r="AJ211" s="647"/>
      <c r="AK211" s="366"/>
    </row>
    <row r="212" spans="2:37" ht="15.75" x14ac:dyDescent="0.25">
      <c r="B212" s="20"/>
      <c r="C212" s="346">
        <v>19</v>
      </c>
      <c r="D212" s="309"/>
      <c r="E212" s="309"/>
      <c r="F212" s="309"/>
      <c r="G212" s="309"/>
      <c r="H212" s="309"/>
      <c r="I212" s="309"/>
      <c r="J212" s="309"/>
      <c r="K212" s="309"/>
      <c r="L212" s="309"/>
      <c r="M212" s="309"/>
      <c r="N212" s="309"/>
      <c r="O212" s="309"/>
      <c r="P212" s="309"/>
      <c r="Q212" s="309"/>
      <c r="R212" s="309"/>
      <c r="S212" s="309"/>
      <c r="T212" s="309"/>
      <c r="U212" s="309"/>
      <c r="V212" s="309"/>
      <c r="W212" s="309"/>
      <c r="X212" s="309"/>
      <c r="Y212" s="309"/>
      <c r="Z212" s="309"/>
      <c r="AA212" s="309"/>
      <c r="AB212" s="309"/>
      <c r="AC212" s="309"/>
      <c r="AD212" s="309"/>
      <c r="AE212" s="309"/>
      <c r="AF212" s="309"/>
      <c r="AG212" s="309"/>
      <c r="AH212" s="309"/>
      <c r="AI212" s="646" t="str">
        <f t="shared" si="13"/>
        <v/>
      </c>
      <c r="AJ212" s="647"/>
      <c r="AK212" s="366"/>
    </row>
    <row r="213" spans="2:37" ht="15.75" x14ac:dyDescent="0.25">
      <c r="B213" s="20"/>
      <c r="C213" s="346">
        <v>20</v>
      </c>
      <c r="D213" s="309"/>
      <c r="E213" s="309"/>
      <c r="F213" s="309"/>
      <c r="G213" s="309"/>
      <c r="H213" s="309"/>
      <c r="I213" s="309"/>
      <c r="J213" s="309"/>
      <c r="K213" s="309"/>
      <c r="L213" s="309"/>
      <c r="M213" s="309"/>
      <c r="N213" s="309"/>
      <c r="O213" s="309"/>
      <c r="P213" s="309"/>
      <c r="Q213" s="309"/>
      <c r="R213" s="309"/>
      <c r="S213" s="309"/>
      <c r="T213" s="309"/>
      <c r="U213" s="309"/>
      <c r="V213" s="309"/>
      <c r="W213" s="309"/>
      <c r="X213" s="309"/>
      <c r="Y213" s="309"/>
      <c r="Z213" s="309"/>
      <c r="AA213" s="309"/>
      <c r="AB213" s="309"/>
      <c r="AC213" s="309"/>
      <c r="AD213" s="309"/>
      <c r="AE213" s="309"/>
      <c r="AF213" s="309"/>
      <c r="AG213" s="309"/>
      <c r="AH213" s="309"/>
      <c r="AI213" s="646" t="str">
        <f t="shared" si="13"/>
        <v/>
      </c>
      <c r="AJ213" s="647"/>
      <c r="AK213" s="366"/>
    </row>
    <row r="214" spans="2:37" ht="15.75" x14ac:dyDescent="0.25">
      <c r="B214" s="20"/>
      <c r="C214" s="346">
        <v>21</v>
      </c>
      <c r="D214" s="309"/>
      <c r="E214" s="309"/>
      <c r="F214" s="309"/>
      <c r="G214" s="309"/>
      <c r="H214" s="309"/>
      <c r="I214" s="309"/>
      <c r="J214" s="309"/>
      <c r="K214" s="309"/>
      <c r="L214" s="309"/>
      <c r="M214" s="309"/>
      <c r="N214" s="309"/>
      <c r="O214" s="309"/>
      <c r="P214" s="309"/>
      <c r="Q214" s="309"/>
      <c r="R214" s="309"/>
      <c r="S214" s="309"/>
      <c r="T214" s="309"/>
      <c r="U214" s="309"/>
      <c r="V214" s="309"/>
      <c r="W214" s="309"/>
      <c r="X214" s="309"/>
      <c r="Y214" s="309"/>
      <c r="Z214" s="309"/>
      <c r="AA214" s="309"/>
      <c r="AB214" s="309"/>
      <c r="AC214" s="309"/>
      <c r="AD214" s="309"/>
      <c r="AE214" s="309"/>
      <c r="AF214" s="309"/>
      <c r="AG214" s="309"/>
      <c r="AH214" s="309"/>
      <c r="AI214" s="646" t="str">
        <f t="shared" si="13"/>
        <v/>
      </c>
      <c r="AJ214" s="647"/>
      <c r="AK214" s="366"/>
    </row>
    <row r="215" spans="2:37" ht="15.75" x14ac:dyDescent="0.25">
      <c r="B215" s="20"/>
      <c r="C215" s="346">
        <v>22</v>
      </c>
      <c r="D215" s="309"/>
      <c r="E215" s="309"/>
      <c r="F215" s="309"/>
      <c r="G215" s="309"/>
      <c r="H215" s="309"/>
      <c r="I215" s="309"/>
      <c r="J215" s="309"/>
      <c r="K215" s="309"/>
      <c r="L215" s="309"/>
      <c r="M215" s="309"/>
      <c r="N215" s="309"/>
      <c r="O215" s="309"/>
      <c r="P215" s="309"/>
      <c r="Q215" s="309"/>
      <c r="R215" s="309"/>
      <c r="S215" s="309"/>
      <c r="T215" s="309"/>
      <c r="U215" s="309"/>
      <c r="V215" s="309"/>
      <c r="W215" s="309"/>
      <c r="X215" s="309"/>
      <c r="Y215" s="309"/>
      <c r="Z215" s="309"/>
      <c r="AA215" s="309"/>
      <c r="AB215" s="309"/>
      <c r="AC215" s="309"/>
      <c r="AD215" s="309"/>
      <c r="AE215" s="309"/>
      <c r="AF215" s="309"/>
      <c r="AG215" s="309"/>
      <c r="AH215" s="309"/>
      <c r="AI215" s="646" t="str">
        <f>IFERROR(AVERAGE(D215:AH215),"")</f>
        <v/>
      </c>
      <c r="AJ215" s="647"/>
      <c r="AK215" s="366"/>
    </row>
    <row r="216" spans="2:37" ht="15.75" x14ac:dyDescent="0.25">
      <c r="B216" s="20"/>
      <c r="C216" s="346">
        <v>23</v>
      </c>
      <c r="D216" s="309"/>
      <c r="E216" s="309"/>
      <c r="F216" s="309"/>
      <c r="G216" s="309"/>
      <c r="H216" s="309"/>
      <c r="I216" s="309"/>
      <c r="J216" s="309"/>
      <c r="K216" s="309"/>
      <c r="L216" s="309"/>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09"/>
      <c r="AI216" s="646" t="str">
        <f t="shared" si="13"/>
        <v/>
      </c>
      <c r="AJ216" s="647"/>
      <c r="AK216" s="366"/>
    </row>
    <row r="217" spans="2:37" ht="15.75" x14ac:dyDescent="0.25">
      <c r="B217" s="20"/>
      <c r="C217" s="347">
        <v>24</v>
      </c>
      <c r="D217" s="310"/>
      <c r="E217" s="310"/>
      <c r="F217" s="310"/>
      <c r="G217" s="310"/>
      <c r="H217" s="310"/>
      <c r="I217" s="310"/>
      <c r="J217" s="310"/>
      <c r="K217" s="310"/>
      <c r="L217" s="310"/>
      <c r="M217" s="310"/>
      <c r="N217" s="310"/>
      <c r="O217" s="310"/>
      <c r="P217" s="310"/>
      <c r="Q217" s="310"/>
      <c r="R217" s="310"/>
      <c r="S217" s="310"/>
      <c r="T217" s="310"/>
      <c r="U217" s="310"/>
      <c r="V217" s="310"/>
      <c r="W217" s="310"/>
      <c r="X217" s="310"/>
      <c r="Y217" s="310"/>
      <c r="Z217" s="310"/>
      <c r="AA217" s="310"/>
      <c r="AB217" s="310"/>
      <c r="AC217" s="310"/>
      <c r="AD217" s="310"/>
      <c r="AE217" s="310"/>
      <c r="AF217" s="310"/>
      <c r="AG217" s="310"/>
      <c r="AH217" s="310"/>
      <c r="AI217" s="648" t="str">
        <f t="shared" si="13"/>
        <v/>
      </c>
      <c r="AJ217" s="649"/>
      <c r="AK217" s="366"/>
    </row>
    <row r="218" spans="2:37" ht="15.75" x14ac:dyDescent="0.25">
      <c r="B218" s="20"/>
      <c r="C218" s="236"/>
      <c r="D218" s="15"/>
      <c r="E218" s="15"/>
      <c r="F218" s="15"/>
      <c r="G218" s="15"/>
      <c r="H218" s="15"/>
      <c r="I218" s="15"/>
      <c r="J218" s="15"/>
      <c r="K218" s="15"/>
      <c r="L218" s="15"/>
      <c r="M218" s="15"/>
      <c r="N218" s="15"/>
      <c r="O218" s="15"/>
      <c r="P218" s="15"/>
      <c r="Q218" s="15"/>
      <c r="R218" s="15"/>
      <c r="S218" s="15"/>
      <c r="T218" s="17"/>
      <c r="U218" s="17"/>
      <c r="V218" s="17"/>
      <c r="W218" s="17"/>
      <c r="X218" s="17"/>
      <c r="Y218" s="17"/>
      <c r="Z218" s="17"/>
      <c r="AA218" s="17"/>
      <c r="AB218" s="17"/>
      <c r="AC218" s="17"/>
      <c r="AD218" s="17"/>
      <c r="AE218" s="17"/>
      <c r="AF218" s="17"/>
      <c r="AG218" s="17"/>
      <c r="AH218" s="17"/>
      <c r="AI218" s="17"/>
      <c r="AJ218" s="21"/>
      <c r="AK218" s="366"/>
    </row>
    <row r="219" spans="2:37" ht="16.5" thickBot="1" x14ac:dyDescent="0.3">
      <c r="B219" s="60"/>
      <c r="C219" s="220"/>
      <c r="D219" s="63"/>
      <c r="E219" s="63"/>
      <c r="F219" s="63"/>
      <c r="G219" s="63"/>
      <c r="H219" s="63"/>
      <c r="I219" s="63"/>
      <c r="J219" s="63"/>
      <c r="K219" s="63"/>
      <c r="L219" s="63"/>
      <c r="M219" s="63"/>
      <c r="N219" s="63"/>
      <c r="O219" s="63"/>
      <c r="P219" s="63"/>
      <c r="Q219" s="63"/>
      <c r="R219" s="63"/>
      <c r="S219" s="63"/>
      <c r="T219" s="63"/>
      <c r="U219" s="63"/>
      <c r="V219" s="63"/>
      <c r="W219" s="63"/>
      <c r="X219" s="63"/>
      <c r="Y219" s="63"/>
      <c r="Z219" s="63"/>
      <c r="AA219" s="63"/>
      <c r="AB219" s="63"/>
      <c r="AC219" s="63"/>
      <c r="AD219" s="63"/>
      <c r="AE219" s="63"/>
      <c r="AF219" s="63"/>
      <c r="AG219" s="63"/>
      <c r="AH219" s="63"/>
      <c r="AI219" s="63"/>
      <c r="AJ219" s="64"/>
      <c r="AK219" s="366"/>
    </row>
    <row r="220" spans="2:37" ht="15.75" x14ac:dyDescent="0.25">
      <c r="B220" s="40" t="str">
        <f>"Version " &amp; Version</f>
        <v>Version FINAL 03/31/2017</v>
      </c>
      <c r="C220" s="407"/>
      <c r="D220" s="407"/>
      <c r="E220" s="407"/>
      <c r="F220" s="407"/>
      <c r="G220" s="407"/>
      <c r="H220" s="407"/>
      <c r="I220" s="407"/>
      <c r="J220" s="407"/>
      <c r="K220" s="407"/>
      <c r="L220" s="407"/>
      <c r="M220" s="407"/>
      <c r="N220" s="407"/>
      <c r="O220" s="407"/>
      <c r="P220" s="407"/>
      <c r="Q220" s="407"/>
      <c r="R220" s="407"/>
      <c r="S220" s="407"/>
      <c r="T220" s="407"/>
      <c r="U220" s="407"/>
      <c r="V220" s="407"/>
      <c r="W220" s="407"/>
      <c r="X220" s="407"/>
      <c r="Y220" s="407"/>
      <c r="Z220" s="407"/>
      <c r="AA220" s="407"/>
      <c r="AB220" s="407"/>
      <c r="AC220" s="407"/>
      <c r="AD220" s="407"/>
      <c r="AE220" s="407"/>
      <c r="AF220" s="407"/>
      <c r="AG220" s="407"/>
      <c r="AH220" s="407"/>
      <c r="AI220" s="362"/>
      <c r="AJ220" s="363"/>
      <c r="AK220" s="366"/>
    </row>
    <row r="221" spans="2:37" ht="15.75" x14ac:dyDescent="0.25">
      <c r="B221" s="20"/>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c r="AC221" s="15"/>
      <c r="AD221" s="15"/>
      <c r="AE221" s="15"/>
      <c r="AF221" s="15"/>
      <c r="AG221" s="15"/>
      <c r="AH221" s="15"/>
      <c r="AI221" s="17"/>
      <c r="AJ221" s="21"/>
      <c r="AK221" s="366"/>
    </row>
    <row r="222" spans="2:37" ht="15.75" x14ac:dyDescent="0.25">
      <c r="B222" s="487" t="s">
        <v>293</v>
      </c>
      <c r="C222" s="488"/>
      <c r="D222" s="488"/>
      <c r="E222" s="488"/>
      <c r="F222" s="488"/>
      <c r="G222" s="488"/>
      <c r="H222" s="488"/>
      <c r="I222" s="488"/>
      <c r="J222" s="488"/>
      <c r="K222" s="488"/>
      <c r="L222" s="488"/>
      <c r="M222" s="488"/>
      <c r="N222" s="488"/>
      <c r="O222" s="488"/>
      <c r="P222" s="488"/>
      <c r="Q222" s="488"/>
      <c r="R222" s="488"/>
      <c r="S222" s="15"/>
      <c r="T222" s="15"/>
      <c r="U222" s="15"/>
      <c r="V222" s="15"/>
      <c r="W222" s="15"/>
      <c r="X222" s="15"/>
      <c r="Y222" s="15"/>
      <c r="Z222" s="15"/>
      <c r="AA222" s="15"/>
      <c r="AB222" s="15"/>
      <c r="AC222" s="15"/>
      <c r="AD222" s="15"/>
      <c r="AE222" s="15"/>
      <c r="AF222" s="15"/>
      <c r="AG222" s="15"/>
      <c r="AH222" s="15"/>
      <c r="AI222" s="17"/>
      <c r="AJ222" s="21"/>
      <c r="AK222" s="483"/>
    </row>
    <row r="223" spans="2:37" ht="15.75" x14ac:dyDescent="0.25">
      <c r="B223" s="622" t="s">
        <v>281</v>
      </c>
      <c r="C223" s="545"/>
      <c r="D223" s="545"/>
      <c r="E223" s="545"/>
      <c r="F223" s="545"/>
      <c r="G223" s="545"/>
      <c r="H223" s="545"/>
      <c r="I223" s="545"/>
      <c r="J223" s="545"/>
      <c r="K223" s="545"/>
      <c r="L223" s="545"/>
      <c r="M223" s="545"/>
      <c r="N223" s="545"/>
      <c r="O223" s="545"/>
      <c r="P223" s="545"/>
      <c r="Q223" s="545"/>
      <c r="R223" s="545"/>
      <c r="S223" s="15"/>
      <c r="T223" s="15"/>
      <c r="U223" s="15"/>
      <c r="V223" s="15"/>
      <c r="W223" s="15"/>
      <c r="X223" s="15"/>
      <c r="Y223" s="15"/>
      <c r="Z223" s="15"/>
      <c r="AA223" s="15"/>
      <c r="AB223" s="15"/>
      <c r="AC223" s="15"/>
      <c r="AD223" s="15"/>
      <c r="AE223" s="15"/>
      <c r="AF223" s="15"/>
      <c r="AG223" s="15"/>
      <c r="AH223" s="15"/>
      <c r="AI223" s="17"/>
      <c r="AJ223" s="21"/>
      <c r="AK223" s="483"/>
    </row>
    <row r="224" spans="2:37" ht="15.75" x14ac:dyDescent="0.25">
      <c r="B224" s="414"/>
      <c r="C224" s="545">
        <v>2022</v>
      </c>
      <c r="D224" s="545"/>
      <c r="E224" s="545"/>
      <c r="F224" s="545"/>
      <c r="G224" s="545"/>
      <c r="H224" s="545"/>
      <c r="I224" s="545"/>
      <c r="J224" s="545"/>
      <c r="K224" s="545"/>
      <c r="L224" s="545"/>
      <c r="M224" s="545"/>
      <c r="N224" s="545"/>
      <c r="O224" s="545"/>
      <c r="P224" s="545"/>
      <c r="Q224" s="545"/>
      <c r="R224" s="331"/>
      <c r="S224" s="15"/>
      <c r="T224" s="15"/>
      <c r="U224" s="15"/>
      <c r="V224" s="15"/>
      <c r="W224" s="15"/>
      <c r="X224" s="15"/>
      <c r="Y224" s="15"/>
      <c r="Z224" s="15"/>
      <c r="AA224" s="15"/>
      <c r="AB224" s="15"/>
      <c r="AC224" s="15"/>
      <c r="AD224" s="15"/>
      <c r="AE224" s="15"/>
      <c r="AF224" s="15"/>
      <c r="AG224" s="15"/>
      <c r="AH224" s="15"/>
      <c r="AI224" s="17"/>
      <c r="AJ224" s="21"/>
      <c r="AK224" s="483"/>
    </row>
    <row r="225" spans="2:37" ht="15.75" x14ac:dyDescent="0.25">
      <c r="B225" s="20"/>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c r="AC225" s="15"/>
      <c r="AD225" s="15"/>
      <c r="AE225" s="15"/>
      <c r="AF225" s="15"/>
      <c r="AG225" s="15"/>
      <c r="AH225" s="15"/>
      <c r="AI225" s="17"/>
      <c r="AJ225" s="21"/>
      <c r="AK225" s="483"/>
    </row>
    <row r="226" spans="2:37" ht="15.75" x14ac:dyDescent="0.25">
      <c r="B226" s="20" t="s">
        <v>286</v>
      </c>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7"/>
      <c r="AJ226" s="21"/>
      <c r="AK226" s="366"/>
    </row>
    <row r="227" spans="2:37" ht="15.75" x14ac:dyDescent="0.25">
      <c r="B227" s="20"/>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c r="AC227" s="15"/>
      <c r="AD227" s="15"/>
      <c r="AE227" s="15"/>
      <c r="AF227" s="15"/>
      <c r="AG227" s="15"/>
      <c r="AH227" s="15"/>
      <c r="AI227" s="17"/>
      <c r="AJ227" s="21"/>
      <c r="AK227" s="366"/>
    </row>
    <row r="228" spans="2:37" ht="15.75" x14ac:dyDescent="0.25">
      <c r="B228" s="20"/>
      <c r="C228" s="397" t="s">
        <v>128</v>
      </c>
      <c r="D228" s="218">
        <v>1</v>
      </c>
      <c r="E228" s="218">
        <v>2</v>
      </c>
      <c r="F228" s="218">
        <v>3</v>
      </c>
      <c r="G228" s="218">
        <v>4</v>
      </c>
      <c r="H228" s="218">
        <v>5</v>
      </c>
      <c r="I228" s="218">
        <v>6</v>
      </c>
      <c r="J228" s="218">
        <v>7</v>
      </c>
      <c r="K228" s="218">
        <v>8</v>
      </c>
      <c r="L228" s="218">
        <v>9</v>
      </c>
      <c r="M228" s="218">
        <v>10</v>
      </c>
      <c r="N228" s="218">
        <v>11</v>
      </c>
      <c r="O228" s="218">
        <v>12</v>
      </c>
      <c r="P228" s="218">
        <v>13</v>
      </c>
      <c r="Q228" s="218">
        <v>14</v>
      </c>
      <c r="R228" s="218">
        <v>15</v>
      </c>
      <c r="S228" s="218">
        <v>16</v>
      </c>
      <c r="T228" s="218">
        <v>17</v>
      </c>
      <c r="U228" s="218">
        <v>18</v>
      </c>
      <c r="V228" s="218">
        <v>19</v>
      </c>
      <c r="W228" s="218">
        <v>20</v>
      </c>
      <c r="X228" s="218">
        <v>21</v>
      </c>
      <c r="Y228" s="218">
        <v>22</v>
      </c>
      <c r="Z228" s="218">
        <v>23</v>
      </c>
      <c r="AA228" s="218">
        <v>24</v>
      </c>
      <c r="AB228" s="218">
        <v>25</v>
      </c>
      <c r="AC228" s="218">
        <v>26</v>
      </c>
      <c r="AD228" s="218">
        <v>27</v>
      </c>
      <c r="AE228" s="218">
        <v>28</v>
      </c>
      <c r="AF228" s="218">
        <v>29</v>
      </c>
      <c r="AG228" s="218">
        <v>30</v>
      </c>
      <c r="AH228" s="15"/>
      <c r="AI228" s="644" t="s">
        <v>304</v>
      </c>
      <c r="AJ228" s="645"/>
      <c r="AK228" s="366"/>
    </row>
    <row r="229" spans="2:37" ht="15.75" x14ac:dyDescent="0.25">
      <c r="B229" s="20"/>
      <c r="C229" s="397"/>
      <c r="D229" s="218" t="s">
        <v>274</v>
      </c>
      <c r="E229" s="218" t="s">
        <v>275</v>
      </c>
      <c r="F229" s="218" t="s">
        <v>276</v>
      </c>
      <c r="G229" s="218" t="s">
        <v>277</v>
      </c>
      <c r="H229" s="218" t="s">
        <v>278</v>
      </c>
      <c r="I229" s="218" t="s">
        <v>272</v>
      </c>
      <c r="J229" s="218" t="s">
        <v>273</v>
      </c>
      <c r="K229" s="218" t="str">
        <f>D229</f>
        <v>Wed</v>
      </c>
      <c r="L229" s="218" t="str">
        <f t="shared" ref="L229:AG229" si="14">E229</f>
        <v>Thurs</v>
      </c>
      <c r="M229" s="218" t="str">
        <f t="shared" si="14"/>
        <v>Fri</v>
      </c>
      <c r="N229" s="218" t="str">
        <f t="shared" si="14"/>
        <v>Sat</v>
      </c>
      <c r="O229" s="218" t="str">
        <f t="shared" si="14"/>
        <v>Sun</v>
      </c>
      <c r="P229" s="218" t="str">
        <f t="shared" si="14"/>
        <v>Mon</v>
      </c>
      <c r="Q229" s="218" t="str">
        <f t="shared" si="14"/>
        <v>Tue</v>
      </c>
      <c r="R229" s="218" t="str">
        <f t="shared" si="14"/>
        <v>Wed</v>
      </c>
      <c r="S229" s="218" t="str">
        <f t="shared" si="14"/>
        <v>Thurs</v>
      </c>
      <c r="T229" s="218" t="str">
        <f t="shared" si="14"/>
        <v>Fri</v>
      </c>
      <c r="U229" s="218" t="str">
        <f t="shared" si="14"/>
        <v>Sat</v>
      </c>
      <c r="V229" s="218" t="str">
        <f t="shared" si="14"/>
        <v>Sun</v>
      </c>
      <c r="W229" s="218" t="str">
        <f t="shared" si="14"/>
        <v>Mon</v>
      </c>
      <c r="X229" s="218" t="str">
        <f t="shared" si="14"/>
        <v>Tue</v>
      </c>
      <c r="Y229" s="218" t="str">
        <f t="shared" si="14"/>
        <v>Wed</v>
      </c>
      <c r="Z229" s="218" t="str">
        <f t="shared" si="14"/>
        <v>Thurs</v>
      </c>
      <c r="AA229" s="218" t="str">
        <f t="shared" si="14"/>
        <v>Fri</v>
      </c>
      <c r="AB229" s="218" t="str">
        <f t="shared" si="14"/>
        <v>Sat</v>
      </c>
      <c r="AC229" s="218" t="str">
        <f t="shared" si="14"/>
        <v>Sun</v>
      </c>
      <c r="AD229" s="218" t="str">
        <f t="shared" si="14"/>
        <v>Mon</v>
      </c>
      <c r="AE229" s="218" t="str">
        <f t="shared" si="14"/>
        <v>Tue</v>
      </c>
      <c r="AF229" s="218" t="str">
        <f t="shared" si="14"/>
        <v>Wed</v>
      </c>
      <c r="AG229" s="218" t="str">
        <f t="shared" si="14"/>
        <v>Thurs</v>
      </c>
      <c r="AH229" s="15"/>
      <c r="AI229" s="644" t="s">
        <v>305</v>
      </c>
      <c r="AJ229" s="645"/>
      <c r="AK229" s="366"/>
    </row>
    <row r="230" spans="2:37" ht="15.75" x14ac:dyDescent="0.25">
      <c r="B230" s="20"/>
      <c r="C230" s="214">
        <v>1</v>
      </c>
      <c r="D230" s="309"/>
      <c r="E230" s="309"/>
      <c r="F230" s="309"/>
      <c r="G230" s="309"/>
      <c r="H230" s="309"/>
      <c r="I230" s="309"/>
      <c r="J230" s="309"/>
      <c r="K230" s="309"/>
      <c r="L230" s="309"/>
      <c r="M230" s="309"/>
      <c r="N230" s="309"/>
      <c r="O230" s="309"/>
      <c r="P230" s="309"/>
      <c r="Q230" s="309"/>
      <c r="R230" s="309"/>
      <c r="S230" s="309"/>
      <c r="T230" s="309"/>
      <c r="U230" s="309"/>
      <c r="V230" s="309"/>
      <c r="W230" s="309"/>
      <c r="X230" s="309"/>
      <c r="Y230" s="309"/>
      <c r="Z230" s="309"/>
      <c r="AA230" s="309"/>
      <c r="AB230" s="309"/>
      <c r="AC230" s="309"/>
      <c r="AD230" s="309"/>
      <c r="AE230" s="309"/>
      <c r="AF230" s="309"/>
      <c r="AG230" s="309"/>
      <c r="AH230" s="15"/>
      <c r="AI230" s="650" t="str">
        <f>IFERROR(AVERAGE(D230:AG230),"")</f>
        <v/>
      </c>
      <c r="AJ230" s="651"/>
      <c r="AK230" s="366"/>
    </row>
    <row r="231" spans="2:37" ht="15.75" x14ac:dyDescent="0.25">
      <c r="B231" s="20"/>
      <c r="C231" s="214">
        <v>2</v>
      </c>
      <c r="D231" s="309"/>
      <c r="E231" s="309"/>
      <c r="F231" s="309"/>
      <c r="G231" s="309"/>
      <c r="H231" s="309"/>
      <c r="I231" s="309"/>
      <c r="J231" s="309"/>
      <c r="K231" s="309"/>
      <c r="L231" s="309"/>
      <c r="M231" s="309"/>
      <c r="N231" s="309"/>
      <c r="O231" s="309"/>
      <c r="P231" s="309"/>
      <c r="Q231" s="309"/>
      <c r="R231" s="309"/>
      <c r="S231" s="309"/>
      <c r="T231" s="309"/>
      <c r="U231" s="309"/>
      <c r="V231" s="309"/>
      <c r="W231" s="309"/>
      <c r="X231" s="309"/>
      <c r="Y231" s="309"/>
      <c r="Z231" s="309"/>
      <c r="AA231" s="309"/>
      <c r="AB231" s="309"/>
      <c r="AC231" s="309"/>
      <c r="AD231" s="309"/>
      <c r="AE231" s="309"/>
      <c r="AF231" s="309"/>
      <c r="AG231" s="309"/>
      <c r="AH231" s="15"/>
      <c r="AI231" s="646" t="str">
        <f>IFERROR(AVERAGE(D231:AG231),"")</f>
        <v/>
      </c>
      <c r="AJ231" s="647"/>
      <c r="AK231" s="366"/>
    </row>
    <row r="232" spans="2:37" ht="15.75" x14ac:dyDescent="0.25">
      <c r="B232" s="20"/>
      <c r="C232" s="214">
        <v>3</v>
      </c>
      <c r="D232" s="309"/>
      <c r="E232" s="309"/>
      <c r="F232" s="309"/>
      <c r="G232" s="309"/>
      <c r="H232" s="309"/>
      <c r="I232" s="309"/>
      <c r="J232" s="309"/>
      <c r="K232" s="309"/>
      <c r="L232" s="309"/>
      <c r="M232" s="309"/>
      <c r="N232" s="309"/>
      <c r="O232" s="309"/>
      <c r="P232" s="309"/>
      <c r="Q232" s="309"/>
      <c r="R232" s="309"/>
      <c r="S232" s="309"/>
      <c r="T232" s="309"/>
      <c r="U232" s="309"/>
      <c r="V232" s="309"/>
      <c r="W232" s="309"/>
      <c r="X232" s="309"/>
      <c r="Y232" s="309"/>
      <c r="Z232" s="309"/>
      <c r="AA232" s="309"/>
      <c r="AB232" s="309"/>
      <c r="AC232" s="309"/>
      <c r="AD232" s="309"/>
      <c r="AE232" s="309"/>
      <c r="AF232" s="309"/>
      <c r="AG232" s="309"/>
      <c r="AH232" s="15"/>
      <c r="AI232" s="646" t="str">
        <f t="shared" ref="AI232:AI253" si="15">IFERROR(AVERAGE(D232:AG232),"")</f>
        <v/>
      </c>
      <c r="AJ232" s="647"/>
      <c r="AK232" s="366"/>
    </row>
    <row r="233" spans="2:37" ht="15.75" x14ac:dyDescent="0.25">
      <c r="B233" s="20"/>
      <c r="C233" s="214">
        <v>4</v>
      </c>
      <c r="D233" s="309"/>
      <c r="E233" s="309"/>
      <c r="F233" s="309"/>
      <c r="G233" s="309"/>
      <c r="H233" s="309"/>
      <c r="I233" s="309"/>
      <c r="J233" s="309"/>
      <c r="K233" s="309"/>
      <c r="L233" s="309"/>
      <c r="M233" s="309"/>
      <c r="N233" s="309"/>
      <c r="O233" s="309"/>
      <c r="P233" s="309"/>
      <c r="Q233" s="309"/>
      <c r="R233" s="309"/>
      <c r="S233" s="309"/>
      <c r="T233" s="309"/>
      <c r="U233" s="309"/>
      <c r="V233" s="309"/>
      <c r="W233" s="309"/>
      <c r="X233" s="309"/>
      <c r="Y233" s="309"/>
      <c r="Z233" s="309"/>
      <c r="AA233" s="309"/>
      <c r="AB233" s="309"/>
      <c r="AC233" s="309"/>
      <c r="AD233" s="309"/>
      <c r="AE233" s="309"/>
      <c r="AF233" s="309"/>
      <c r="AG233" s="309"/>
      <c r="AH233" s="15"/>
      <c r="AI233" s="646" t="str">
        <f t="shared" si="15"/>
        <v/>
      </c>
      <c r="AJ233" s="647"/>
      <c r="AK233" s="366"/>
    </row>
    <row r="234" spans="2:37" ht="15.75" x14ac:dyDescent="0.25">
      <c r="B234" s="20"/>
      <c r="C234" s="214">
        <v>5</v>
      </c>
      <c r="D234" s="309"/>
      <c r="E234" s="309"/>
      <c r="F234" s="309"/>
      <c r="G234" s="309"/>
      <c r="H234" s="309"/>
      <c r="I234" s="309"/>
      <c r="J234" s="309"/>
      <c r="K234" s="309"/>
      <c r="L234" s="309"/>
      <c r="M234" s="309"/>
      <c r="N234" s="309"/>
      <c r="O234" s="309"/>
      <c r="P234" s="309"/>
      <c r="Q234" s="309"/>
      <c r="R234" s="309"/>
      <c r="S234" s="309"/>
      <c r="T234" s="309"/>
      <c r="U234" s="309"/>
      <c r="V234" s="309"/>
      <c r="W234" s="309"/>
      <c r="X234" s="309"/>
      <c r="Y234" s="309"/>
      <c r="Z234" s="309"/>
      <c r="AA234" s="309"/>
      <c r="AB234" s="309"/>
      <c r="AC234" s="309"/>
      <c r="AD234" s="309"/>
      <c r="AE234" s="309"/>
      <c r="AF234" s="309"/>
      <c r="AG234" s="309"/>
      <c r="AH234" s="15"/>
      <c r="AI234" s="646" t="str">
        <f t="shared" si="15"/>
        <v/>
      </c>
      <c r="AJ234" s="647"/>
      <c r="AK234" s="366"/>
    </row>
    <row r="235" spans="2:37" ht="15.75" x14ac:dyDescent="0.25">
      <c r="B235" s="20"/>
      <c r="C235" s="214">
        <v>6</v>
      </c>
      <c r="D235" s="309"/>
      <c r="E235" s="309"/>
      <c r="F235" s="309"/>
      <c r="G235" s="309"/>
      <c r="H235" s="309"/>
      <c r="I235" s="309"/>
      <c r="J235" s="309"/>
      <c r="K235" s="309"/>
      <c r="L235" s="309"/>
      <c r="M235" s="309"/>
      <c r="N235" s="309"/>
      <c r="O235" s="309"/>
      <c r="P235" s="309"/>
      <c r="Q235" s="309"/>
      <c r="R235" s="309"/>
      <c r="S235" s="309"/>
      <c r="T235" s="309"/>
      <c r="U235" s="309"/>
      <c r="V235" s="309"/>
      <c r="W235" s="309"/>
      <c r="X235" s="309"/>
      <c r="Y235" s="309"/>
      <c r="Z235" s="309"/>
      <c r="AA235" s="309"/>
      <c r="AB235" s="309"/>
      <c r="AC235" s="309"/>
      <c r="AD235" s="309"/>
      <c r="AE235" s="309"/>
      <c r="AF235" s="309"/>
      <c r="AG235" s="309"/>
      <c r="AH235" s="15"/>
      <c r="AI235" s="646" t="str">
        <f t="shared" si="15"/>
        <v/>
      </c>
      <c r="AJ235" s="647"/>
      <c r="AK235" s="366"/>
    </row>
    <row r="236" spans="2:37" ht="15.75" x14ac:dyDescent="0.25">
      <c r="B236" s="20"/>
      <c r="C236" s="214">
        <v>7</v>
      </c>
      <c r="D236" s="309"/>
      <c r="E236" s="309"/>
      <c r="F236" s="309"/>
      <c r="G236" s="309"/>
      <c r="H236" s="309"/>
      <c r="I236" s="309"/>
      <c r="J236" s="309"/>
      <c r="K236" s="309"/>
      <c r="L236" s="309"/>
      <c r="M236" s="309"/>
      <c r="N236" s="309"/>
      <c r="O236" s="309"/>
      <c r="P236" s="309"/>
      <c r="Q236" s="309"/>
      <c r="R236" s="309"/>
      <c r="S236" s="309"/>
      <c r="T236" s="309"/>
      <c r="U236" s="309"/>
      <c r="V236" s="309"/>
      <c r="W236" s="309"/>
      <c r="X236" s="309"/>
      <c r="Y236" s="309"/>
      <c r="Z236" s="309"/>
      <c r="AA236" s="309"/>
      <c r="AB236" s="309"/>
      <c r="AC236" s="309"/>
      <c r="AD236" s="309"/>
      <c r="AE236" s="309"/>
      <c r="AF236" s="309"/>
      <c r="AG236" s="309"/>
      <c r="AH236" s="15"/>
      <c r="AI236" s="646" t="str">
        <f t="shared" si="15"/>
        <v/>
      </c>
      <c r="AJ236" s="647"/>
      <c r="AK236" s="366"/>
    </row>
    <row r="237" spans="2:37" ht="15.75" x14ac:dyDescent="0.25">
      <c r="B237" s="20"/>
      <c r="C237" s="214">
        <v>8</v>
      </c>
      <c r="D237" s="309"/>
      <c r="E237" s="309"/>
      <c r="F237" s="309"/>
      <c r="G237" s="309"/>
      <c r="H237" s="309"/>
      <c r="I237" s="309"/>
      <c r="J237" s="309"/>
      <c r="K237" s="309"/>
      <c r="L237" s="309"/>
      <c r="M237" s="309"/>
      <c r="N237" s="309"/>
      <c r="O237" s="309"/>
      <c r="P237" s="309"/>
      <c r="Q237" s="309"/>
      <c r="R237" s="309"/>
      <c r="S237" s="309"/>
      <c r="T237" s="309"/>
      <c r="U237" s="309"/>
      <c r="V237" s="309"/>
      <c r="W237" s="309"/>
      <c r="X237" s="309"/>
      <c r="Y237" s="309"/>
      <c r="Z237" s="309"/>
      <c r="AA237" s="309"/>
      <c r="AB237" s="309"/>
      <c r="AC237" s="309"/>
      <c r="AD237" s="309"/>
      <c r="AE237" s="309"/>
      <c r="AF237" s="309"/>
      <c r="AG237" s="309"/>
      <c r="AH237" s="15"/>
      <c r="AI237" s="646" t="str">
        <f t="shared" si="15"/>
        <v/>
      </c>
      <c r="AJ237" s="647"/>
      <c r="AK237" s="366"/>
    </row>
    <row r="238" spans="2:37" ht="15.75" x14ac:dyDescent="0.25">
      <c r="B238" s="20"/>
      <c r="C238" s="214">
        <v>9</v>
      </c>
      <c r="D238" s="309"/>
      <c r="E238" s="309"/>
      <c r="F238" s="309"/>
      <c r="G238" s="309"/>
      <c r="H238" s="309"/>
      <c r="I238" s="309"/>
      <c r="J238" s="309"/>
      <c r="K238" s="309"/>
      <c r="L238" s="309"/>
      <c r="M238" s="309"/>
      <c r="N238" s="309"/>
      <c r="O238" s="309"/>
      <c r="P238" s="309"/>
      <c r="Q238" s="309"/>
      <c r="R238" s="309"/>
      <c r="S238" s="309"/>
      <c r="T238" s="309"/>
      <c r="U238" s="309"/>
      <c r="V238" s="309"/>
      <c r="W238" s="309"/>
      <c r="X238" s="309"/>
      <c r="Y238" s="309"/>
      <c r="Z238" s="309"/>
      <c r="AA238" s="309"/>
      <c r="AB238" s="309"/>
      <c r="AC238" s="309"/>
      <c r="AD238" s="309"/>
      <c r="AE238" s="309"/>
      <c r="AF238" s="309"/>
      <c r="AG238" s="309"/>
      <c r="AH238" s="15"/>
      <c r="AI238" s="646" t="str">
        <f t="shared" si="15"/>
        <v/>
      </c>
      <c r="AJ238" s="647"/>
      <c r="AK238" s="366"/>
    </row>
    <row r="239" spans="2:37" ht="15.75" x14ac:dyDescent="0.25">
      <c r="B239" s="20"/>
      <c r="C239" s="346">
        <v>10</v>
      </c>
      <c r="D239" s="309"/>
      <c r="E239" s="309"/>
      <c r="F239" s="309"/>
      <c r="G239" s="309"/>
      <c r="H239" s="309"/>
      <c r="I239" s="309"/>
      <c r="J239" s="309"/>
      <c r="K239" s="309"/>
      <c r="L239" s="309"/>
      <c r="M239" s="309"/>
      <c r="N239" s="309"/>
      <c r="O239" s="309"/>
      <c r="P239" s="309"/>
      <c r="Q239" s="309"/>
      <c r="R239" s="309"/>
      <c r="S239" s="309"/>
      <c r="T239" s="309"/>
      <c r="U239" s="309"/>
      <c r="V239" s="309"/>
      <c r="W239" s="309"/>
      <c r="X239" s="309"/>
      <c r="Y239" s="309"/>
      <c r="Z239" s="309"/>
      <c r="AA239" s="309"/>
      <c r="AB239" s="309"/>
      <c r="AC239" s="309"/>
      <c r="AD239" s="309"/>
      <c r="AE239" s="309"/>
      <c r="AF239" s="309"/>
      <c r="AG239" s="309"/>
      <c r="AH239" s="15"/>
      <c r="AI239" s="646" t="str">
        <f t="shared" si="15"/>
        <v/>
      </c>
      <c r="AJ239" s="647"/>
      <c r="AK239" s="366"/>
    </row>
    <row r="240" spans="2:37" ht="15.75" x14ac:dyDescent="0.25">
      <c r="B240" s="20"/>
      <c r="C240" s="346">
        <v>11</v>
      </c>
      <c r="D240" s="309"/>
      <c r="E240" s="309"/>
      <c r="F240" s="309"/>
      <c r="G240" s="309"/>
      <c r="H240" s="309"/>
      <c r="I240" s="309"/>
      <c r="J240" s="309"/>
      <c r="K240" s="309"/>
      <c r="L240" s="309"/>
      <c r="M240" s="309"/>
      <c r="N240" s="309"/>
      <c r="O240" s="309"/>
      <c r="P240" s="309"/>
      <c r="Q240" s="309"/>
      <c r="R240" s="309"/>
      <c r="S240" s="309"/>
      <c r="T240" s="309"/>
      <c r="U240" s="309"/>
      <c r="V240" s="309"/>
      <c r="W240" s="309"/>
      <c r="X240" s="309"/>
      <c r="Y240" s="309"/>
      <c r="Z240" s="309"/>
      <c r="AA240" s="309"/>
      <c r="AB240" s="309"/>
      <c r="AC240" s="309"/>
      <c r="AD240" s="309"/>
      <c r="AE240" s="309"/>
      <c r="AF240" s="309"/>
      <c r="AG240" s="309"/>
      <c r="AH240" s="15"/>
      <c r="AI240" s="646" t="str">
        <f t="shared" si="15"/>
        <v/>
      </c>
      <c r="AJ240" s="647"/>
      <c r="AK240" s="366"/>
    </row>
    <row r="241" spans="2:37" ht="15.75" x14ac:dyDescent="0.25">
      <c r="B241" s="20"/>
      <c r="C241" s="346">
        <v>12</v>
      </c>
      <c r="D241" s="309"/>
      <c r="E241" s="309"/>
      <c r="F241" s="309"/>
      <c r="G241" s="309"/>
      <c r="H241" s="309"/>
      <c r="I241" s="309"/>
      <c r="J241" s="309"/>
      <c r="K241" s="309"/>
      <c r="L241" s="309"/>
      <c r="M241" s="309"/>
      <c r="N241" s="309"/>
      <c r="O241" s="309"/>
      <c r="P241" s="309"/>
      <c r="Q241" s="309"/>
      <c r="R241" s="309"/>
      <c r="S241" s="309"/>
      <c r="T241" s="309"/>
      <c r="U241" s="309"/>
      <c r="V241" s="309"/>
      <c r="W241" s="309"/>
      <c r="X241" s="309"/>
      <c r="Y241" s="309"/>
      <c r="Z241" s="309"/>
      <c r="AA241" s="309"/>
      <c r="AB241" s="309"/>
      <c r="AC241" s="309"/>
      <c r="AD241" s="309"/>
      <c r="AE241" s="309"/>
      <c r="AF241" s="309"/>
      <c r="AG241" s="309"/>
      <c r="AH241" s="15"/>
      <c r="AI241" s="646" t="str">
        <f t="shared" si="15"/>
        <v/>
      </c>
      <c r="AJ241" s="647"/>
      <c r="AK241" s="366"/>
    </row>
    <row r="242" spans="2:37" ht="15.75" x14ac:dyDescent="0.25">
      <c r="B242" s="20"/>
      <c r="C242" s="346">
        <v>13</v>
      </c>
      <c r="D242" s="309"/>
      <c r="E242" s="309"/>
      <c r="F242" s="309"/>
      <c r="G242" s="309"/>
      <c r="H242" s="309"/>
      <c r="I242" s="309"/>
      <c r="J242" s="309"/>
      <c r="K242" s="309"/>
      <c r="L242" s="309"/>
      <c r="M242" s="309"/>
      <c r="N242" s="309"/>
      <c r="O242" s="309"/>
      <c r="P242" s="309"/>
      <c r="Q242" s="309"/>
      <c r="R242" s="309"/>
      <c r="S242" s="309"/>
      <c r="T242" s="309"/>
      <c r="U242" s="309"/>
      <c r="V242" s="309"/>
      <c r="W242" s="309"/>
      <c r="X242" s="309"/>
      <c r="Y242" s="309"/>
      <c r="Z242" s="309"/>
      <c r="AA242" s="309"/>
      <c r="AB242" s="309"/>
      <c r="AC242" s="309"/>
      <c r="AD242" s="309"/>
      <c r="AE242" s="309"/>
      <c r="AF242" s="309"/>
      <c r="AG242" s="309"/>
      <c r="AH242" s="15"/>
      <c r="AI242" s="646" t="str">
        <f t="shared" si="15"/>
        <v/>
      </c>
      <c r="AJ242" s="647"/>
      <c r="AK242" s="366"/>
    </row>
    <row r="243" spans="2:37" ht="15.75" x14ac:dyDescent="0.25">
      <c r="B243" s="20"/>
      <c r="C243" s="346">
        <v>14</v>
      </c>
      <c r="D243" s="309"/>
      <c r="E243" s="309"/>
      <c r="F243" s="309"/>
      <c r="G243" s="309"/>
      <c r="H243" s="309"/>
      <c r="I243" s="309"/>
      <c r="J243" s="309"/>
      <c r="K243" s="309"/>
      <c r="L243" s="309"/>
      <c r="M243" s="309"/>
      <c r="N243" s="309"/>
      <c r="O243" s="309"/>
      <c r="P243" s="309"/>
      <c r="Q243" s="309"/>
      <c r="R243" s="309"/>
      <c r="S243" s="309"/>
      <c r="T243" s="309"/>
      <c r="U243" s="309"/>
      <c r="V243" s="309"/>
      <c r="W243" s="309"/>
      <c r="X243" s="309"/>
      <c r="Y243" s="309"/>
      <c r="Z243" s="309"/>
      <c r="AA243" s="309"/>
      <c r="AB243" s="309"/>
      <c r="AC243" s="309"/>
      <c r="AD243" s="309"/>
      <c r="AE243" s="309"/>
      <c r="AF243" s="309"/>
      <c r="AG243" s="309"/>
      <c r="AH243" s="15"/>
      <c r="AI243" s="646" t="str">
        <f t="shared" si="15"/>
        <v/>
      </c>
      <c r="AJ243" s="647"/>
      <c r="AK243" s="366"/>
    </row>
    <row r="244" spans="2:37" ht="15.75" x14ac:dyDescent="0.25">
      <c r="B244" s="20"/>
      <c r="C244" s="346">
        <v>15</v>
      </c>
      <c r="D244" s="309"/>
      <c r="E244" s="309"/>
      <c r="F244" s="309"/>
      <c r="G244" s="309"/>
      <c r="H244" s="309"/>
      <c r="I244" s="309"/>
      <c r="J244" s="309"/>
      <c r="K244" s="309"/>
      <c r="L244" s="309"/>
      <c r="M244" s="309"/>
      <c r="N244" s="309"/>
      <c r="O244" s="309"/>
      <c r="P244" s="309"/>
      <c r="Q244" s="309"/>
      <c r="R244" s="309"/>
      <c r="S244" s="309"/>
      <c r="T244" s="309"/>
      <c r="U244" s="309"/>
      <c r="V244" s="309"/>
      <c r="W244" s="309"/>
      <c r="X244" s="309"/>
      <c r="Y244" s="309"/>
      <c r="Z244" s="309"/>
      <c r="AA244" s="309"/>
      <c r="AB244" s="309"/>
      <c r="AC244" s="309"/>
      <c r="AD244" s="309"/>
      <c r="AE244" s="309"/>
      <c r="AF244" s="309"/>
      <c r="AG244" s="309"/>
      <c r="AH244" s="15"/>
      <c r="AI244" s="646" t="str">
        <f t="shared" si="15"/>
        <v/>
      </c>
      <c r="AJ244" s="647"/>
      <c r="AK244" s="366"/>
    </row>
    <row r="245" spans="2:37" ht="15.75" x14ac:dyDescent="0.25">
      <c r="B245" s="20"/>
      <c r="C245" s="346">
        <v>16</v>
      </c>
      <c r="D245" s="309"/>
      <c r="E245" s="309"/>
      <c r="F245" s="309"/>
      <c r="G245" s="309"/>
      <c r="H245" s="309"/>
      <c r="I245" s="309"/>
      <c r="J245" s="309"/>
      <c r="K245" s="309"/>
      <c r="L245" s="309"/>
      <c r="M245" s="309"/>
      <c r="N245" s="309"/>
      <c r="O245" s="309"/>
      <c r="P245" s="309"/>
      <c r="Q245" s="309"/>
      <c r="R245" s="309"/>
      <c r="S245" s="309"/>
      <c r="T245" s="309"/>
      <c r="U245" s="309"/>
      <c r="V245" s="309"/>
      <c r="W245" s="309"/>
      <c r="X245" s="309"/>
      <c r="Y245" s="309"/>
      <c r="Z245" s="309"/>
      <c r="AA245" s="309"/>
      <c r="AB245" s="309"/>
      <c r="AC245" s="309"/>
      <c r="AD245" s="309"/>
      <c r="AE245" s="309"/>
      <c r="AF245" s="309"/>
      <c r="AG245" s="309"/>
      <c r="AH245" s="15"/>
      <c r="AI245" s="646" t="str">
        <f t="shared" si="15"/>
        <v/>
      </c>
      <c r="AJ245" s="647"/>
      <c r="AK245" s="366"/>
    </row>
    <row r="246" spans="2:37" ht="15.75" x14ac:dyDescent="0.25">
      <c r="B246" s="20"/>
      <c r="C246" s="346">
        <v>17</v>
      </c>
      <c r="D246" s="309"/>
      <c r="E246" s="309"/>
      <c r="F246" s="309"/>
      <c r="G246" s="309"/>
      <c r="H246" s="309"/>
      <c r="I246" s="309"/>
      <c r="J246" s="309"/>
      <c r="K246" s="309"/>
      <c r="L246" s="309"/>
      <c r="M246" s="309"/>
      <c r="N246" s="309"/>
      <c r="O246" s="309"/>
      <c r="P246" s="309"/>
      <c r="Q246" s="309"/>
      <c r="R246" s="309"/>
      <c r="S246" s="309"/>
      <c r="T246" s="309"/>
      <c r="U246" s="309"/>
      <c r="V246" s="309"/>
      <c r="W246" s="309"/>
      <c r="X246" s="309"/>
      <c r="Y246" s="309"/>
      <c r="Z246" s="309"/>
      <c r="AA246" s="309"/>
      <c r="AB246" s="309"/>
      <c r="AC246" s="309"/>
      <c r="AD246" s="309"/>
      <c r="AE246" s="309"/>
      <c r="AF246" s="309"/>
      <c r="AG246" s="309"/>
      <c r="AH246" s="15"/>
      <c r="AI246" s="646" t="str">
        <f t="shared" si="15"/>
        <v/>
      </c>
      <c r="AJ246" s="647"/>
      <c r="AK246" s="366"/>
    </row>
    <row r="247" spans="2:37" ht="15.75" x14ac:dyDescent="0.25">
      <c r="B247" s="20"/>
      <c r="C247" s="346">
        <v>18</v>
      </c>
      <c r="D247" s="309"/>
      <c r="E247" s="309"/>
      <c r="F247" s="309"/>
      <c r="G247" s="309"/>
      <c r="H247" s="309"/>
      <c r="I247" s="309"/>
      <c r="J247" s="309"/>
      <c r="K247" s="309"/>
      <c r="L247" s="309"/>
      <c r="M247" s="309"/>
      <c r="N247" s="309"/>
      <c r="O247" s="309"/>
      <c r="P247" s="309"/>
      <c r="Q247" s="309"/>
      <c r="R247" s="309"/>
      <c r="S247" s="309"/>
      <c r="T247" s="309"/>
      <c r="U247" s="309"/>
      <c r="V247" s="309"/>
      <c r="W247" s="309"/>
      <c r="X247" s="309"/>
      <c r="Y247" s="309"/>
      <c r="Z247" s="309"/>
      <c r="AA247" s="309"/>
      <c r="AB247" s="309"/>
      <c r="AC247" s="309"/>
      <c r="AD247" s="309"/>
      <c r="AE247" s="309"/>
      <c r="AF247" s="309"/>
      <c r="AG247" s="309"/>
      <c r="AH247" s="15"/>
      <c r="AI247" s="646" t="str">
        <f t="shared" si="15"/>
        <v/>
      </c>
      <c r="AJ247" s="647"/>
      <c r="AK247" s="366"/>
    </row>
    <row r="248" spans="2:37" ht="15.75" x14ac:dyDescent="0.25">
      <c r="B248" s="20"/>
      <c r="C248" s="346">
        <v>19</v>
      </c>
      <c r="D248" s="309"/>
      <c r="E248" s="309"/>
      <c r="F248" s="309"/>
      <c r="G248" s="309"/>
      <c r="H248" s="309"/>
      <c r="I248" s="309"/>
      <c r="J248" s="309"/>
      <c r="K248" s="309"/>
      <c r="L248" s="309"/>
      <c r="M248" s="309"/>
      <c r="N248" s="309"/>
      <c r="O248" s="309"/>
      <c r="P248" s="309"/>
      <c r="Q248" s="309"/>
      <c r="R248" s="309"/>
      <c r="S248" s="309"/>
      <c r="T248" s="309"/>
      <c r="U248" s="309"/>
      <c r="V248" s="309"/>
      <c r="W248" s="309"/>
      <c r="X248" s="309"/>
      <c r="Y248" s="309"/>
      <c r="Z248" s="309"/>
      <c r="AA248" s="309"/>
      <c r="AB248" s="309"/>
      <c r="AC248" s="309"/>
      <c r="AD248" s="309"/>
      <c r="AE248" s="309"/>
      <c r="AF248" s="309"/>
      <c r="AG248" s="309"/>
      <c r="AH248" s="15"/>
      <c r="AI248" s="646" t="str">
        <f t="shared" si="15"/>
        <v/>
      </c>
      <c r="AJ248" s="647"/>
      <c r="AK248" s="366"/>
    </row>
    <row r="249" spans="2:37" ht="15.75" x14ac:dyDescent="0.25">
      <c r="B249" s="20"/>
      <c r="C249" s="346">
        <v>20</v>
      </c>
      <c r="D249" s="309"/>
      <c r="E249" s="309"/>
      <c r="F249" s="309"/>
      <c r="G249" s="309"/>
      <c r="H249" s="309"/>
      <c r="I249" s="309"/>
      <c r="J249" s="309"/>
      <c r="K249" s="309"/>
      <c r="L249" s="309"/>
      <c r="M249" s="309"/>
      <c r="N249" s="309"/>
      <c r="O249" s="309"/>
      <c r="P249" s="309"/>
      <c r="Q249" s="309"/>
      <c r="R249" s="309"/>
      <c r="S249" s="309"/>
      <c r="T249" s="309"/>
      <c r="U249" s="309"/>
      <c r="V249" s="309"/>
      <c r="W249" s="309"/>
      <c r="X249" s="309"/>
      <c r="Y249" s="309"/>
      <c r="Z249" s="309"/>
      <c r="AA249" s="309"/>
      <c r="AB249" s="309"/>
      <c r="AC249" s="309"/>
      <c r="AD249" s="309"/>
      <c r="AE249" s="309"/>
      <c r="AF249" s="309"/>
      <c r="AG249" s="309"/>
      <c r="AH249" s="15"/>
      <c r="AI249" s="646" t="str">
        <f t="shared" si="15"/>
        <v/>
      </c>
      <c r="AJ249" s="647"/>
      <c r="AK249" s="366"/>
    </row>
    <row r="250" spans="2:37" ht="15.75" x14ac:dyDescent="0.25">
      <c r="B250" s="20"/>
      <c r="C250" s="346">
        <v>21</v>
      </c>
      <c r="D250" s="309"/>
      <c r="E250" s="309"/>
      <c r="F250" s="309"/>
      <c r="G250" s="309"/>
      <c r="H250" s="309"/>
      <c r="I250" s="309"/>
      <c r="J250" s="309"/>
      <c r="K250" s="309"/>
      <c r="L250" s="309"/>
      <c r="M250" s="309"/>
      <c r="N250" s="309"/>
      <c r="O250" s="309"/>
      <c r="P250" s="309"/>
      <c r="Q250" s="309"/>
      <c r="R250" s="309"/>
      <c r="S250" s="309"/>
      <c r="T250" s="309"/>
      <c r="U250" s="309"/>
      <c r="V250" s="309"/>
      <c r="W250" s="309"/>
      <c r="X250" s="309"/>
      <c r="Y250" s="309"/>
      <c r="Z250" s="309"/>
      <c r="AA250" s="309"/>
      <c r="AB250" s="309"/>
      <c r="AC250" s="309"/>
      <c r="AD250" s="309"/>
      <c r="AE250" s="309"/>
      <c r="AF250" s="309"/>
      <c r="AG250" s="309"/>
      <c r="AH250" s="15"/>
      <c r="AI250" s="646" t="str">
        <f t="shared" si="15"/>
        <v/>
      </c>
      <c r="AJ250" s="647"/>
      <c r="AK250" s="366"/>
    </row>
    <row r="251" spans="2:37" ht="15.75" x14ac:dyDescent="0.25">
      <c r="B251" s="20"/>
      <c r="C251" s="346">
        <v>22</v>
      </c>
      <c r="D251" s="309"/>
      <c r="E251" s="309"/>
      <c r="F251" s="309"/>
      <c r="G251" s="309"/>
      <c r="H251" s="309"/>
      <c r="I251" s="309"/>
      <c r="J251" s="309"/>
      <c r="K251" s="309"/>
      <c r="L251" s="309"/>
      <c r="M251" s="309"/>
      <c r="N251" s="309"/>
      <c r="O251" s="309"/>
      <c r="P251" s="309"/>
      <c r="Q251" s="309"/>
      <c r="R251" s="309"/>
      <c r="S251" s="309"/>
      <c r="T251" s="309"/>
      <c r="U251" s="309"/>
      <c r="V251" s="309"/>
      <c r="W251" s="309"/>
      <c r="X251" s="309"/>
      <c r="Y251" s="309"/>
      <c r="Z251" s="309"/>
      <c r="AA251" s="309"/>
      <c r="AB251" s="309"/>
      <c r="AC251" s="309"/>
      <c r="AD251" s="309"/>
      <c r="AE251" s="309"/>
      <c r="AF251" s="309"/>
      <c r="AG251" s="309"/>
      <c r="AH251" s="15"/>
      <c r="AI251" s="646" t="str">
        <f t="shared" si="15"/>
        <v/>
      </c>
      <c r="AJ251" s="647"/>
      <c r="AK251" s="366"/>
    </row>
    <row r="252" spans="2:37" ht="15.75" x14ac:dyDescent="0.25">
      <c r="B252" s="20"/>
      <c r="C252" s="346">
        <v>23</v>
      </c>
      <c r="D252" s="309"/>
      <c r="E252" s="309"/>
      <c r="F252" s="309"/>
      <c r="G252" s="309"/>
      <c r="H252" s="309"/>
      <c r="I252" s="309"/>
      <c r="J252" s="309"/>
      <c r="K252" s="309"/>
      <c r="L252" s="309"/>
      <c r="M252" s="309"/>
      <c r="N252" s="309"/>
      <c r="O252" s="309"/>
      <c r="P252" s="309"/>
      <c r="Q252" s="309"/>
      <c r="R252" s="309"/>
      <c r="S252" s="309"/>
      <c r="T252" s="309"/>
      <c r="U252" s="309"/>
      <c r="V252" s="309"/>
      <c r="W252" s="309"/>
      <c r="X252" s="309"/>
      <c r="Y252" s="309"/>
      <c r="Z252" s="309"/>
      <c r="AA252" s="309"/>
      <c r="AB252" s="309"/>
      <c r="AC252" s="309"/>
      <c r="AD252" s="309"/>
      <c r="AE252" s="309"/>
      <c r="AF252" s="309"/>
      <c r="AG252" s="309"/>
      <c r="AH252" s="15"/>
      <c r="AI252" s="646" t="str">
        <f t="shared" si="15"/>
        <v/>
      </c>
      <c r="AJ252" s="647"/>
      <c r="AK252" s="366"/>
    </row>
    <row r="253" spans="2:37" ht="15.75" x14ac:dyDescent="0.25">
      <c r="B253" s="20"/>
      <c r="C253" s="347">
        <v>24</v>
      </c>
      <c r="D253" s="310"/>
      <c r="E253" s="310"/>
      <c r="F253" s="310"/>
      <c r="G253" s="310"/>
      <c r="H253" s="310"/>
      <c r="I253" s="310"/>
      <c r="J253" s="310"/>
      <c r="K253" s="310"/>
      <c r="L253" s="310"/>
      <c r="M253" s="310"/>
      <c r="N253" s="310"/>
      <c r="O253" s="310"/>
      <c r="P253" s="310"/>
      <c r="Q253" s="310"/>
      <c r="R253" s="310"/>
      <c r="S253" s="310"/>
      <c r="T253" s="310"/>
      <c r="U253" s="310"/>
      <c r="V253" s="310"/>
      <c r="W253" s="310"/>
      <c r="X253" s="310"/>
      <c r="Y253" s="310"/>
      <c r="Z253" s="310"/>
      <c r="AA253" s="310"/>
      <c r="AB253" s="310"/>
      <c r="AC253" s="310"/>
      <c r="AD253" s="310"/>
      <c r="AE253" s="310"/>
      <c r="AF253" s="310"/>
      <c r="AG253" s="310"/>
      <c r="AH253" s="15"/>
      <c r="AI253" s="648" t="str">
        <f t="shared" si="15"/>
        <v/>
      </c>
      <c r="AJ253" s="649"/>
      <c r="AK253" s="366"/>
    </row>
    <row r="254" spans="2:37" ht="15.75" x14ac:dyDescent="0.25">
      <c r="B254" s="20"/>
      <c r="C254" s="236"/>
      <c r="D254" s="15"/>
      <c r="E254" s="15"/>
      <c r="F254" s="15"/>
      <c r="G254" s="15"/>
      <c r="H254" s="15"/>
      <c r="I254" s="15"/>
      <c r="J254" s="15"/>
      <c r="K254" s="15"/>
      <c r="L254" s="15"/>
      <c r="M254" s="15"/>
      <c r="N254" s="15"/>
      <c r="O254" s="15"/>
      <c r="P254" s="15"/>
      <c r="Q254" s="15"/>
      <c r="R254" s="15"/>
      <c r="S254" s="15"/>
      <c r="T254" s="17"/>
      <c r="U254" s="17"/>
      <c r="V254" s="17"/>
      <c r="W254" s="17"/>
      <c r="X254" s="17"/>
      <c r="Y254" s="17"/>
      <c r="Z254" s="17"/>
      <c r="AA254" s="17"/>
      <c r="AB254" s="17"/>
      <c r="AC254" s="17"/>
      <c r="AD254" s="17"/>
      <c r="AE254" s="17"/>
      <c r="AF254" s="17"/>
      <c r="AG254" s="17"/>
      <c r="AH254" s="15"/>
      <c r="AI254" s="17"/>
      <c r="AJ254" s="21"/>
      <c r="AK254" s="366"/>
    </row>
    <row r="255" spans="2:37" ht="16.5" thickBot="1" x14ac:dyDescent="0.3">
      <c r="B255" s="60"/>
      <c r="C255" s="220"/>
      <c r="D255" s="63"/>
      <c r="E255" s="63"/>
      <c r="F255" s="63"/>
      <c r="G255" s="63"/>
      <c r="H255" s="63"/>
      <c r="I255" s="63"/>
      <c r="J255" s="63"/>
      <c r="K255" s="63"/>
      <c r="L255" s="63"/>
      <c r="M255" s="63"/>
      <c r="N255" s="63"/>
      <c r="O255" s="63"/>
      <c r="P255" s="63"/>
      <c r="Q255" s="63"/>
      <c r="R255" s="63"/>
      <c r="S255" s="63"/>
      <c r="T255" s="63"/>
      <c r="U255" s="63"/>
      <c r="V255" s="63"/>
      <c r="W255" s="63"/>
      <c r="X255" s="63"/>
      <c r="Y255" s="63"/>
      <c r="Z255" s="63"/>
      <c r="AA255" s="63"/>
      <c r="AB255" s="63"/>
      <c r="AC255" s="63"/>
      <c r="AD255" s="63"/>
      <c r="AE255" s="63"/>
      <c r="AF255" s="63"/>
      <c r="AG255" s="63"/>
      <c r="AH255" s="63"/>
      <c r="AI255" s="63"/>
      <c r="AJ255" s="64"/>
      <c r="AK255" s="366"/>
    </row>
    <row r="256" spans="2:37" ht="15.75" x14ac:dyDescent="0.25">
      <c r="B256" s="40" t="str">
        <f>"Version " &amp; Version</f>
        <v>Version FINAL 03/31/2017</v>
      </c>
      <c r="C256" s="407"/>
      <c r="D256" s="407"/>
      <c r="E256" s="407"/>
      <c r="F256" s="407"/>
      <c r="G256" s="407"/>
      <c r="H256" s="407"/>
      <c r="I256" s="407"/>
      <c r="J256" s="407"/>
      <c r="K256" s="407"/>
      <c r="L256" s="407"/>
      <c r="M256" s="407"/>
      <c r="N256" s="407"/>
      <c r="O256" s="407"/>
      <c r="P256" s="407"/>
      <c r="Q256" s="407"/>
      <c r="R256" s="407"/>
      <c r="S256" s="407"/>
      <c r="T256" s="407"/>
      <c r="U256" s="407"/>
      <c r="V256" s="407"/>
      <c r="W256" s="407"/>
      <c r="X256" s="407"/>
      <c r="Y256" s="407"/>
      <c r="Z256" s="407"/>
      <c r="AA256" s="407"/>
      <c r="AB256" s="407"/>
      <c r="AC256" s="407"/>
      <c r="AD256" s="407"/>
      <c r="AE256" s="407"/>
      <c r="AF256" s="407"/>
      <c r="AG256" s="407"/>
      <c r="AH256" s="407"/>
      <c r="AI256" s="362"/>
      <c r="AJ256" s="363"/>
      <c r="AK256" s="366"/>
    </row>
    <row r="257" spans="2:37" ht="15.75" x14ac:dyDescent="0.25">
      <c r="B257" s="20"/>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c r="AC257" s="15"/>
      <c r="AD257" s="15"/>
      <c r="AE257" s="15"/>
      <c r="AF257" s="15"/>
      <c r="AG257" s="15"/>
      <c r="AH257" s="15"/>
      <c r="AI257" s="17"/>
      <c r="AJ257" s="21"/>
      <c r="AK257" s="366"/>
    </row>
    <row r="258" spans="2:37" ht="15.75" x14ac:dyDescent="0.25">
      <c r="B258" s="487" t="s">
        <v>293</v>
      </c>
      <c r="C258" s="488"/>
      <c r="D258" s="488"/>
      <c r="E258" s="488"/>
      <c r="F258" s="488"/>
      <c r="G258" s="488"/>
      <c r="H258" s="488"/>
      <c r="I258" s="488"/>
      <c r="J258" s="488"/>
      <c r="K258" s="488"/>
      <c r="L258" s="488"/>
      <c r="M258" s="488"/>
      <c r="N258" s="488"/>
      <c r="O258" s="488"/>
      <c r="P258" s="488"/>
      <c r="Q258" s="488"/>
      <c r="R258" s="488"/>
      <c r="S258" s="15"/>
      <c r="T258" s="15"/>
      <c r="U258" s="15"/>
      <c r="V258" s="15"/>
      <c r="W258" s="15"/>
      <c r="X258" s="15"/>
      <c r="Y258" s="15"/>
      <c r="Z258" s="15"/>
      <c r="AA258" s="15"/>
      <c r="AB258" s="15"/>
      <c r="AC258" s="15"/>
      <c r="AD258" s="15"/>
      <c r="AE258" s="15"/>
      <c r="AF258" s="15"/>
      <c r="AG258" s="15"/>
      <c r="AH258" s="15"/>
      <c r="AI258" s="17"/>
      <c r="AJ258" s="21"/>
      <c r="AK258" s="366"/>
    </row>
    <row r="259" spans="2:37" ht="15.75" x14ac:dyDescent="0.25">
      <c r="B259" s="622" t="s">
        <v>281</v>
      </c>
      <c r="C259" s="545"/>
      <c r="D259" s="545"/>
      <c r="E259" s="545"/>
      <c r="F259" s="545"/>
      <c r="G259" s="545"/>
      <c r="H259" s="545"/>
      <c r="I259" s="545"/>
      <c r="J259" s="545"/>
      <c r="K259" s="545"/>
      <c r="L259" s="545"/>
      <c r="M259" s="545"/>
      <c r="N259" s="545"/>
      <c r="O259" s="545"/>
      <c r="P259" s="545"/>
      <c r="Q259" s="545"/>
      <c r="R259" s="545"/>
      <c r="S259" s="15"/>
      <c r="T259" s="15"/>
      <c r="U259" s="15"/>
      <c r="V259" s="15"/>
      <c r="W259" s="15"/>
      <c r="X259" s="15"/>
      <c r="Y259" s="15"/>
      <c r="Z259" s="15"/>
      <c r="AA259" s="15"/>
      <c r="AB259" s="15"/>
      <c r="AC259" s="15"/>
      <c r="AD259" s="15"/>
      <c r="AE259" s="15"/>
      <c r="AF259" s="15"/>
      <c r="AG259" s="15"/>
      <c r="AH259" s="15"/>
      <c r="AI259" s="17"/>
      <c r="AJ259" s="21"/>
      <c r="AK259" s="366"/>
    </row>
    <row r="260" spans="2:37" ht="15.75" x14ac:dyDescent="0.25">
      <c r="B260" s="414"/>
      <c r="C260" s="545">
        <v>2022</v>
      </c>
      <c r="D260" s="545"/>
      <c r="E260" s="545"/>
      <c r="F260" s="545"/>
      <c r="G260" s="545"/>
      <c r="H260" s="545"/>
      <c r="I260" s="545"/>
      <c r="J260" s="545"/>
      <c r="K260" s="545"/>
      <c r="L260" s="545"/>
      <c r="M260" s="545"/>
      <c r="N260" s="545"/>
      <c r="O260" s="545"/>
      <c r="P260" s="545"/>
      <c r="Q260" s="545"/>
      <c r="R260" s="331"/>
      <c r="S260" s="15"/>
      <c r="T260" s="15"/>
      <c r="U260" s="15"/>
      <c r="V260" s="15"/>
      <c r="W260" s="15"/>
      <c r="X260" s="15"/>
      <c r="Y260" s="15"/>
      <c r="Z260" s="15"/>
      <c r="AA260" s="15"/>
      <c r="AB260" s="15"/>
      <c r="AC260" s="15"/>
      <c r="AD260" s="15"/>
      <c r="AE260" s="15"/>
      <c r="AF260" s="15"/>
      <c r="AG260" s="15"/>
      <c r="AH260" s="15"/>
      <c r="AI260" s="17"/>
      <c r="AJ260" s="21"/>
      <c r="AK260" s="366"/>
    </row>
    <row r="261" spans="2:37" ht="15.75" x14ac:dyDescent="0.25">
      <c r="B261" s="20"/>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c r="AC261" s="15"/>
      <c r="AD261" s="15"/>
      <c r="AE261" s="15"/>
      <c r="AF261" s="15"/>
      <c r="AG261" s="15"/>
      <c r="AH261" s="15"/>
      <c r="AI261" s="17"/>
      <c r="AJ261" s="21"/>
      <c r="AK261" s="366"/>
    </row>
    <row r="262" spans="2:37" ht="15.75" x14ac:dyDescent="0.25">
      <c r="B262" s="20" t="s">
        <v>287</v>
      </c>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c r="AC262" s="15"/>
      <c r="AD262" s="15"/>
      <c r="AE262" s="15"/>
      <c r="AF262" s="15"/>
      <c r="AG262" s="15"/>
      <c r="AH262" s="15"/>
      <c r="AI262" s="17"/>
      <c r="AJ262" s="21"/>
      <c r="AK262" s="366"/>
    </row>
    <row r="263" spans="2:37" ht="15.75" x14ac:dyDescent="0.25">
      <c r="B263" s="20"/>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c r="AC263" s="15"/>
      <c r="AD263" s="15"/>
      <c r="AE263" s="15"/>
      <c r="AF263" s="15"/>
      <c r="AG263" s="15"/>
      <c r="AH263" s="15"/>
      <c r="AI263" s="17"/>
      <c r="AJ263" s="21"/>
      <c r="AK263" s="366"/>
    </row>
    <row r="264" spans="2:37" ht="15.75" x14ac:dyDescent="0.25">
      <c r="B264" s="20"/>
      <c r="C264" s="397" t="s">
        <v>128</v>
      </c>
      <c r="D264" s="218">
        <v>1</v>
      </c>
      <c r="E264" s="218">
        <v>2</v>
      </c>
      <c r="F264" s="218">
        <v>3</v>
      </c>
      <c r="G264" s="218">
        <v>4</v>
      </c>
      <c r="H264" s="218">
        <v>5</v>
      </c>
      <c r="I264" s="218">
        <v>6</v>
      </c>
      <c r="J264" s="218">
        <v>7</v>
      </c>
      <c r="K264" s="218">
        <v>8</v>
      </c>
      <c r="L264" s="218">
        <v>9</v>
      </c>
      <c r="M264" s="218">
        <v>10</v>
      </c>
      <c r="N264" s="218">
        <v>11</v>
      </c>
      <c r="O264" s="218">
        <v>12</v>
      </c>
      <c r="P264" s="218">
        <v>13</v>
      </c>
      <c r="Q264" s="218">
        <v>14</v>
      </c>
      <c r="R264" s="218">
        <v>15</v>
      </c>
      <c r="S264" s="218">
        <v>16</v>
      </c>
      <c r="T264" s="218">
        <v>17</v>
      </c>
      <c r="U264" s="218">
        <v>18</v>
      </c>
      <c r="V264" s="218">
        <v>19</v>
      </c>
      <c r="W264" s="218">
        <v>20</v>
      </c>
      <c r="X264" s="218">
        <v>21</v>
      </c>
      <c r="Y264" s="218">
        <v>22</v>
      </c>
      <c r="Z264" s="218">
        <v>23</v>
      </c>
      <c r="AA264" s="218">
        <v>24</v>
      </c>
      <c r="AB264" s="218">
        <v>25</v>
      </c>
      <c r="AC264" s="218">
        <v>26</v>
      </c>
      <c r="AD264" s="218">
        <v>27</v>
      </c>
      <c r="AE264" s="218">
        <v>28</v>
      </c>
      <c r="AF264" s="218">
        <v>29</v>
      </c>
      <c r="AG264" s="218">
        <v>30</v>
      </c>
      <c r="AH264" s="218">
        <v>31</v>
      </c>
      <c r="AI264" s="644" t="s">
        <v>304</v>
      </c>
      <c r="AJ264" s="645"/>
      <c r="AK264" s="366"/>
    </row>
    <row r="265" spans="2:37" ht="15.75" x14ac:dyDescent="0.25">
      <c r="B265" s="20"/>
      <c r="C265" s="397"/>
      <c r="D265" s="218" t="s">
        <v>276</v>
      </c>
      <c r="E265" s="218" t="s">
        <v>277</v>
      </c>
      <c r="F265" s="218" t="s">
        <v>278</v>
      </c>
      <c r="G265" s="218" t="s">
        <v>272</v>
      </c>
      <c r="H265" s="218" t="s">
        <v>273</v>
      </c>
      <c r="I265" s="218" t="s">
        <v>274</v>
      </c>
      <c r="J265" s="218" t="s">
        <v>275</v>
      </c>
      <c r="K265" s="218" t="str">
        <f>D265</f>
        <v>Fri</v>
      </c>
      <c r="L265" s="218" t="str">
        <f t="shared" ref="L265:AH265" si="16">E265</f>
        <v>Sat</v>
      </c>
      <c r="M265" s="218" t="str">
        <f t="shared" si="16"/>
        <v>Sun</v>
      </c>
      <c r="N265" s="218" t="str">
        <f t="shared" si="16"/>
        <v>Mon</v>
      </c>
      <c r="O265" s="218" t="str">
        <f t="shared" si="16"/>
        <v>Tue</v>
      </c>
      <c r="P265" s="218" t="str">
        <f t="shared" si="16"/>
        <v>Wed</v>
      </c>
      <c r="Q265" s="218" t="str">
        <f t="shared" si="16"/>
        <v>Thurs</v>
      </c>
      <c r="R265" s="218" t="str">
        <f t="shared" si="16"/>
        <v>Fri</v>
      </c>
      <c r="S265" s="218" t="str">
        <f t="shared" si="16"/>
        <v>Sat</v>
      </c>
      <c r="T265" s="218" t="str">
        <f t="shared" si="16"/>
        <v>Sun</v>
      </c>
      <c r="U265" s="218" t="str">
        <f t="shared" si="16"/>
        <v>Mon</v>
      </c>
      <c r="V265" s="218" t="str">
        <f t="shared" si="16"/>
        <v>Tue</v>
      </c>
      <c r="W265" s="218" t="str">
        <f t="shared" si="16"/>
        <v>Wed</v>
      </c>
      <c r="X265" s="218" t="str">
        <f t="shared" si="16"/>
        <v>Thurs</v>
      </c>
      <c r="Y265" s="218" t="str">
        <f t="shared" si="16"/>
        <v>Fri</v>
      </c>
      <c r="Z265" s="218" t="str">
        <f t="shared" si="16"/>
        <v>Sat</v>
      </c>
      <c r="AA265" s="218" t="str">
        <f t="shared" si="16"/>
        <v>Sun</v>
      </c>
      <c r="AB265" s="218" t="str">
        <f t="shared" si="16"/>
        <v>Mon</v>
      </c>
      <c r="AC265" s="218" t="str">
        <f t="shared" si="16"/>
        <v>Tue</v>
      </c>
      <c r="AD265" s="218" t="str">
        <f t="shared" si="16"/>
        <v>Wed</v>
      </c>
      <c r="AE265" s="218" t="str">
        <f t="shared" si="16"/>
        <v>Thurs</v>
      </c>
      <c r="AF265" s="218" t="str">
        <f t="shared" si="16"/>
        <v>Fri</v>
      </c>
      <c r="AG265" s="218" t="str">
        <f t="shared" si="16"/>
        <v>Sat</v>
      </c>
      <c r="AH265" s="218" t="str">
        <f t="shared" si="16"/>
        <v>Sun</v>
      </c>
      <c r="AI265" s="644" t="s">
        <v>305</v>
      </c>
      <c r="AJ265" s="645"/>
      <c r="AK265" s="366"/>
    </row>
    <row r="266" spans="2:37" ht="15.75" x14ac:dyDescent="0.25">
      <c r="B266" s="20"/>
      <c r="C266" s="214">
        <v>1</v>
      </c>
      <c r="D266" s="309"/>
      <c r="E266" s="309"/>
      <c r="F266" s="309"/>
      <c r="G266" s="309"/>
      <c r="H266" s="309"/>
      <c r="I266" s="309"/>
      <c r="J266" s="309"/>
      <c r="K266" s="309"/>
      <c r="L266" s="309"/>
      <c r="M266" s="309"/>
      <c r="N266" s="309"/>
      <c r="O266" s="309"/>
      <c r="P266" s="309"/>
      <c r="Q266" s="309"/>
      <c r="R266" s="309"/>
      <c r="S266" s="309"/>
      <c r="T266" s="309"/>
      <c r="U266" s="309"/>
      <c r="V266" s="309"/>
      <c r="W266" s="309"/>
      <c r="X266" s="309"/>
      <c r="Y266" s="309"/>
      <c r="Z266" s="309"/>
      <c r="AA266" s="309"/>
      <c r="AB266" s="309"/>
      <c r="AC266" s="309"/>
      <c r="AD266" s="309"/>
      <c r="AE266" s="309"/>
      <c r="AF266" s="309"/>
      <c r="AG266" s="309"/>
      <c r="AH266" s="309"/>
      <c r="AI266" s="650" t="str">
        <f>IFERROR(AVERAGE(D266:AH266),"")</f>
        <v/>
      </c>
      <c r="AJ266" s="651"/>
      <c r="AK266" s="366"/>
    </row>
    <row r="267" spans="2:37" ht="15.75" x14ac:dyDescent="0.25">
      <c r="B267" s="20"/>
      <c r="C267" s="214">
        <v>2</v>
      </c>
      <c r="D267" s="309"/>
      <c r="E267" s="309"/>
      <c r="F267" s="309"/>
      <c r="G267" s="309"/>
      <c r="H267" s="309"/>
      <c r="I267" s="309"/>
      <c r="J267" s="309"/>
      <c r="K267" s="309"/>
      <c r="L267" s="309"/>
      <c r="M267" s="309"/>
      <c r="N267" s="309"/>
      <c r="O267" s="309"/>
      <c r="P267" s="309"/>
      <c r="Q267" s="309"/>
      <c r="R267" s="309"/>
      <c r="S267" s="309"/>
      <c r="T267" s="309"/>
      <c r="U267" s="309"/>
      <c r="V267" s="309"/>
      <c r="W267" s="309"/>
      <c r="X267" s="309"/>
      <c r="Y267" s="309"/>
      <c r="Z267" s="309"/>
      <c r="AA267" s="309"/>
      <c r="AB267" s="309"/>
      <c r="AC267" s="309"/>
      <c r="AD267" s="309"/>
      <c r="AE267" s="309"/>
      <c r="AF267" s="309"/>
      <c r="AG267" s="309"/>
      <c r="AH267" s="309"/>
      <c r="AI267" s="646" t="str">
        <f>IFERROR(AVERAGE(D267:AH267),"")</f>
        <v/>
      </c>
      <c r="AJ267" s="647"/>
      <c r="AK267" s="366"/>
    </row>
    <row r="268" spans="2:37" ht="15.75" x14ac:dyDescent="0.25">
      <c r="B268" s="20"/>
      <c r="C268" s="214">
        <v>3</v>
      </c>
      <c r="D268" s="309"/>
      <c r="E268" s="309"/>
      <c r="F268" s="309"/>
      <c r="G268" s="309"/>
      <c r="H268" s="309"/>
      <c r="I268" s="309"/>
      <c r="J268" s="309"/>
      <c r="K268" s="309"/>
      <c r="L268" s="309"/>
      <c r="M268" s="309"/>
      <c r="N268" s="309"/>
      <c r="O268" s="309"/>
      <c r="P268" s="309"/>
      <c r="Q268" s="309"/>
      <c r="R268" s="309"/>
      <c r="S268" s="309"/>
      <c r="T268" s="309"/>
      <c r="U268" s="309"/>
      <c r="V268" s="309"/>
      <c r="W268" s="309"/>
      <c r="X268" s="309"/>
      <c r="Y268" s="309"/>
      <c r="Z268" s="309"/>
      <c r="AA268" s="309"/>
      <c r="AB268" s="309"/>
      <c r="AC268" s="309"/>
      <c r="AD268" s="309"/>
      <c r="AE268" s="309"/>
      <c r="AF268" s="309"/>
      <c r="AG268" s="309"/>
      <c r="AH268" s="309"/>
      <c r="AI268" s="646" t="str">
        <f t="shared" ref="AI268:AI286" si="17">IFERROR(AVERAGE(D268:AH268),"")</f>
        <v/>
      </c>
      <c r="AJ268" s="647"/>
      <c r="AK268" s="366"/>
    </row>
    <row r="269" spans="2:37" ht="15.75" x14ac:dyDescent="0.25">
      <c r="B269" s="20"/>
      <c r="C269" s="214">
        <v>4</v>
      </c>
      <c r="D269" s="309"/>
      <c r="E269" s="309"/>
      <c r="F269" s="309"/>
      <c r="G269" s="309"/>
      <c r="H269" s="309"/>
      <c r="I269" s="309"/>
      <c r="J269" s="309"/>
      <c r="K269" s="309"/>
      <c r="L269" s="309"/>
      <c r="M269" s="309"/>
      <c r="N269" s="309"/>
      <c r="O269" s="309"/>
      <c r="P269" s="309"/>
      <c r="Q269" s="309"/>
      <c r="R269" s="309"/>
      <c r="S269" s="309"/>
      <c r="T269" s="309"/>
      <c r="U269" s="309"/>
      <c r="V269" s="309"/>
      <c r="W269" s="309"/>
      <c r="X269" s="309"/>
      <c r="Y269" s="309"/>
      <c r="Z269" s="309"/>
      <c r="AA269" s="309"/>
      <c r="AB269" s="309"/>
      <c r="AC269" s="309"/>
      <c r="AD269" s="309"/>
      <c r="AE269" s="309"/>
      <c r="AF269" s="309"/>
      <c r="AG269" s="309"/>
      <c r="AH269" s="309"/>
      <c r="AI269" s="646" t="str">
        <f t="shared" si="17"/>
        <v/>
      </c>
      <c r="AJ269" s="647"/>
      <c r="AK269" s="366"/>
    </row>
    <row r="270" spans="2:37" ht="15.75" x14ac:dyDescent="0.25">
      <c r="B270" s="20"/>
      <c r="C270" s="214">
        <v>5</v>
      </c>
      <c r="D270" s="309"/>
      <c r="E270" s="309"/>
      <c r="F270" s="309"/>
      <c r="G270" s="309"/>
      <c r="H270" s="309"/>
      <c r="I270" s="309"/>
      <c r="J270" s="309"/>
      <c r="K270" s="309"/>
      <c r="L270" s="309"/>
      <c r="M270" s="309"/>
      <c r="N270" s="309"/>
      <c r="O270" s="309"/>
      <c r="P270" s="309"/>
      <c r="Q270" s="309"/>
      <c r="R270" s="309"/>
      <c r="S270" s="309"/>
      <c r="T270" s="309"/>
      <c r="U270" s="309"/>
      <c r="V270" s="309"/>
      <c r="W270" s="309"/>
      <c r="X270" s="309"/>
      <c r="Y270" s="309"/>
      <c r="Z270" s="309"/>
      <c r="AA270" s="309"/>
      <c r="AB270" s="309"/>
      <c r="AC270" s="309"/>
      <c r="AD270" s="309"/>
      <c r="AE270" s="309"/>
      <c r="AF270" s="309"/>
      <c r="AG270" s="309"/>
      <c r="AH270" s="309"/>
      <c r="AI270" s="646" t="str">
        <f t="shared" si="17"/>
        <v/>
      </c>
      <c r="AJ270" s="647"/>
      <c r="AK270" s="366"/>
    </row>
    <row r="271" spans="2:37" ht="15.75" x14ac:dyDescent="0.25">
      <c r="B271" s="20"/>
      <c r="C271" s="214">
        <v>6</v>
      </c>
      <c r="D271" s="309"/>
      <c r="E271" s="309"/>
      <c r="F271" s="309"/>
      <c r="G271" s="309"/>
      <c r="H271" s="309"/>
      <c r="I271" s="309"/>
      <c r="J271" s="309"/>
      <c r="K271" s="309"/>
      <c r="L271" s="309"/>
      <c r="M271" s="309"/>
      <c r="N271" s="309"/>
      <c r="O271" s="309"/>
      <c r="P271" s="309"/>
      <c r="Q271" s="309"/>
      <c r="R271" s="309"/>
      <c r="S271" s="309"/>
      <c r="T271" s="309"/>
      <c r="U271" s="309"/>
      <c r="V271" s="309"/>
      <c r="W271" s="309"/>
      <c r="X271" s="309"/>
      <c r="Y271" s="309"/>
      <c r="Z271" s="309"/>
      <c r="AA271" s="309"/>
      <c r="AB271" s="309"/>
      <c r="AC271" s="309"/>
      <c r="AD271" s="309"/>
      <c r="AE271" s="309"/>
      <c r="AF271" s="309"/>
      <c r="AG271" s="309"/>
      <c r="AH271" s="309"/>
      <c r="AI271" s="646" t="str">
        <f t="shared" si="17"/>
        <v/>
      </c>
      <c r="AJ271" s="647"/>
      <c r="AK271" s="366"/>
    </row>
    <row r="272" spans="2:37" ht="15.75" x14ac:dyDescent="0.25">
      <c r="B272" s="20"/>
      <c r="C272" s="214">
        <v>7</v>
      </c>
      <c r="D272" s="309"/>
      <c r="E272" s="309"/>
      <c r="F272" s="309"/>
      <c r="G272" s="309"/>
      <c r="H272" s="309"/>
      <c r="I272" s="309"/>
      <c r="J272" s="309"/>
      <c r="K272" s="309"/>
      <c r="L272" s="309"/>
      <c r="M272" s="309"/>
      <c r="N272" s="309"/>
      <c r="O272" s="309"/>
      <c r="P272" s="309"/>
      <c r="Q272" s="309"/>
      <c r="R272" s="309"/>
      <c r="S272" s="309"/>
      <c r="T272" s="309"/>
      <c r="U272" s="309"/>
      <c r="V272" s="309"/>
      <c r="W272" s="309"/>
      <c r="X272" s="309"/>
      <c r="Y272" s="309"/>
      <c r="Z272" s="309"/>
      <c r="AA272" s="309"/>
      <c r="AB272" s="309"/>
      <c r="AC272" s="309"/>
      <c r="AD272" s="309"/>
      <c r="AE272" s="309"/>
      <c r="AF272" s="309"/>
      <c r="AG272" s="309"/>
      <c r="AH272" s="309"/>
      <c r="AI272" s="646" t="str">
        <f>IFERROR(AVERAGE(D272:AH272),"")</f>
        <v/>
      </c>
      <c r="AJ272" s="647"/>
      <c r="AK272" s="366"/>
    </row>
    <row r="273" spans="2:37" ht="15.75" x14ac:dyDescent="0.25">
      <c r="B273" s="20"/>
      <c r="C273" s="214">
        <v>8</v>
      </c>
      <c r="D273" s="309"/>
      <c r="E273" s="309"/>
      <c r="F273" s="309"/>
      <c r="G273" s="309"/>
      <c r="H273" s="309"/>
      <c r="I273" s="309"/>
      <c r="J273" s="309"/>
      <c r="K273" s="309"/>
      <c r="L273" s="309"/>
      <c r="M273" s="309"/>
      <c r="N273" s="309"/>
      <c r="O273" s="309"/>
      <c r="P273" s="309"/>
      <c r="Q273" s="309"/>
      <c r="R273" s="309"/>
      <c r="S273" s="309"/>
      <c r="T273" s="309"/>
      <c r="U273" s="309"/>
      <c r="V273" s="309"/>
      <c r="W273" s="309"/>
      <c r="X273" s="309"/>
      <c r="Y273" s="309"/>
      <c r="Z273" s="309"/>
      <c r="AA273" s="309"/>
      <c r="AB273" s="309"/>
      <c r="AC273" s="309"/>
      <c r="AD273" s="309"/>
      <c r="AE273" s="309"/>
      <c r="AF273" s="309"/>
      <c r="AG273" s="309"/>
      <c r="AH273" s="309"/>
      <c r="AI273" s="646" t="str">
        <f t="shared" si="17"/>
        <v/>
      </c>
      <c r="AJ273" s="647"/>
      <c r="AK273" s="366"/>
    </row>
    <row r="274" spans="2:37" ht="15.75" x14ac:dyDescent="0.25">
      <c r="B274" s="20"/>
      <c r="C274" s="214">
        <v>9</v>
      </c>
      <c r="D274" s="309"/>
      <c r="E274" s="309"/>
      <c r="F274" s="309"/>
      <c r="G274" s="309"/>
      <c r="H274" s="309"/>
      <c r="I274" s="309"/>
      <c r="J274" s="309"/>
      <c r="K274" s="309"/>
      <c r="L274" s="309"/>
      <c r="M274" s="309"/>
      <c r="N274" s="309"/>
      <c r="O274" s="309"/>
      <c r="P274" s="309"/>
      <c r="Q274" s="309"/>
      <c r="R274" s="309"/>
      <c r="S274" s="309"/>
      <c r="T274" s="309"/>
      <c r="U274" s="309"/>
      <c r="V274" s="309"/>
      <c r="W274" s="309"/>
      <c r="X274" s="309"/>
      <c r="Y274" s="309"/>
      <c r="Z274" s="309"/>
      <c r="AA274" s="309"/>
      <c r="AB274" s="309"/>
      <c r="AC274" s="309"/>
      <c r="AD274" s="309"/>
      <c r="AE274" s="309"/>
      <c r="AF274" s="309"/>
      <c r="AG274" s="309"/>
      <c r="AH274" s="309"/>
      <c r="AI274" s="646" t="str">
        <f t="shared" si="17"/>
        <v/>
      </c>
      <c r="AJ274" s="647"/>
      <c r="AK274" s="366"/>
    </row>
    <row r="275" spans="2:37" ht="15.75" x14ac:dyDescent="0.25">
      <c r="B275" s="20"/>
      <c r="C275" s="346">
        <v>10</v>
      </c>
      <c r="D275" s="309"/>
      <c r="E275" s="309"/>
      <c r="F275" s="309"/>
      <c r="G275" s="309"/>
      <c r="H275" s="309"/>
      <c r="I275" s="309"/>
      <c r="J275" s="309"/>
      <c r="K275" s="309"/>
      <c r="L275" s="309"/>
      <c r="M275" s="309"/>
      <c r="N275" s="309"/>
      <c r="O275" s="309"/>
      <c r="P275" s="309"/>
      <c r="Q275" s="309"/>
      <c r="R275" s="309"/>
      <c r="S275" s="309"/>
      <c r="T275" s="309"/>
      <c r="U275" s="309"/>
      <c r="V275" s="309"/>
      <c r="W275" s="309"/>
      <c r="X275" s="309"/>
      <c r="Y275" s="309"/>
      <c r="Z275" s="309"/>
      <c r="AA275" s="309"/>
      <c r="AB275" s="309"/>
      <c r="AC275" s="309"/>
      <c r="AD275" s="309"/>
      <c r="AE275" s="309"/>
      <c r="AF275" s="309"/>
      <c r="AG275" s="309"/>
      <c r="AH275" s="309"/>
      <c r="AI275" s="646" t="str">
        <f t="shared" si="17"/>
        <v/>
      </c>
      <c r="AJ275" s="647"/>
      <c r="AK275" s="366"/>
    </row>
    <row r="276" spans="2:37" ht="15.75" x14ac:dyDescent="0.25">
      <c r="B276" s="20"/>
      <c r="C276" s="346">
        <v>11</v>
      </c>
      <c r="D276" s="309"/>
      <c r="E276" s="309"/>
      <c r="F276" s="309"/>
      <c r="G276" s="309"/>
      <c r="H276" s="309"/>
      <c r="I276" s="309"/>
      <c r="J276" s="309"/>
      <c r="K276" s="309"/>
      <c r="L276" s="309"/>
      <c r="M276" s="309"/>
      <c r="N276" s="309"/>
      <c r="O276" s="309"/>
      <c r="P276" s="309"/>
      <c r="Q276" s="309"/>
      <c r="R276" s="309"/>
      <c r="S276" s="309"/>
      <c r="T276" s="309"/>
      <c r="U276" s="309"/>
      <c r="V276" s="309"/>
      <c r="W276" s="309"/>
      <c r="X276" s="309"/>
      <c r="Y276" s="309"/>
      <c r="Z276" s="309"/>
      <c r="AA276" s="309"/>
      <c r="AB276" s="309"/>
      <c r="AC276" s="309"/>
      <c r="AD276" s="309"/>
      <c r="AE276" s="309"/>
      <c r="AF276" s="309"/>
      <c r="AG276" s="309"/>
      <c r="AH276" s="309"/>
      <c r="AI276" s="646" t="str">
        <f t="shared" si="17"/>
        <v/>
      </c>
      <c r="AJ276" s="647"/>
      <c r="AK276" s="366"/>
    </row>
    <row r="277" spans="2:37" ht="15.75" x14ac:dyDescent="0.25">
      <c r="B277" s="20"/>
      <c r="C277" s="346">
        <v>12</v>
      </c>
      <c r="D277" s="309"/>
      <c r="E277" s="309"/>
      <c r="F277" s="309"/>
      <c r="G277" s="309"/>
      <c r="H277" s="309"/>
      <c r="I277" s="309"/>
      <c r="J277" s="309"/>
      <c r="K277" s="309"/>
      <c r="L277" s="309"/>
      <c r="M277" s="309"/>
      <c r="N277" s="309"/>
      <c r="O277" s="309"/>
      <c r="P277" s="309"/>
      <c r="Q277" s="309"/>
      <c r="R277" s="309"/>
      <c r="S277" s="309"/>
      <c r="T277" s="309"/>
      <c r="U277" s="309"/>
      <c r="V277" s="309"/>
      <c r="W277" s="309"/>
      <c r="X277" s="309"/>
      <c r="Y277" s="309"/>
      <c r="Z277" s="309"/>
      <c r="AA277" s="309"/>
      <c r="AB277" s="309"/>
      <c r="AC277" s="309"/>
      <c r="AD277" s="309"/>
      <c r="AE277" s="309"/>
      <c r="AF277" s="309"/>
      <c r="AG277" s="309"/>
      <c r="AH277" s="309"/>
      <c r="AI277" s="646" t="str">
        <f t="shared" si="17"/>
        <v/>
      </c>
      <c r="AJ277" s="647"/>
      <c r="AK277" s="366"/>
    </row>
    <row r="278" spans="2:37" ht="15.75" x14ac:dyDescent="0.25">
      <c r="B278" s="20"/>
      <c r="C278" s="346">
        <v>13</v>
      </c>
      <c r="D278" s="309"/>
      <c r="E278" s="309"/>
      <c r="F278" s="309"/>
      <c r="G278" s="309"/>
      <c r="H278" s="309"/>
      <c r="I278" s="309"/>
      <c r="J278" s="309"/>
      <c r="K278" s="309"/>
      <c r="L278" s="309"/>
      <c r="M278" s="309"/>
      <c r="N278" s="309"/>
      <c r="O278" s="309"/>
      <c r="P278" s="309"/>
      <c r="Q278" s="309"/>
      <c r="R278" s="309"/>
      <c r="S278" s="309"/>
      <c r="T278" s="309"/>
      <c r="U278" s="309"/>
      <c r="V278" s="309"/>
      <c r="W278" s="309"/>
      <c r="X278" s="309"/>
      <c r="Y278" s="309"/>
      <c r="Z278" s="309"/>
      <c r="AA278" s="309"/>
      <c r="AB278" s="309"/>
      <c r="AC278" s="309"/>
      <c r="AD278" s="309"/>
      <c r="AE278" s="309"/>
      <c r="AF278" s="309"/>
      <c r="AG278" s="309"/>
      <c r="AH278" s="309"/>
      <c r="AI278" s="646" t="str">
        <f t="shared" si="17"/>
        <v/>
      </c>
      <c r="AJ278" s="647"/>
      <c r="AK278" s="366"/>
    </row>
    <row r="279" spans="2:37" ht="15.75" x14ac:dyDescent="0.25">
      <c r="B279" s="20"/>
      <c r="C279" s="346">
        <v>14</v>
      </c>
      <c r="D279" s="309"/>
      <c r="E279" s="309"/>
      <c r="F279" s="309"/>
      <c r="G279" s="309"/>
      <c r="H279" s="309"/>
      <c r="I279" s="309"/>
      <c r="J279" s="309"/>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09"/>
      <c r="AI279" s="646" t="str">
        <f t="shared" si="17"/>
        <v/>
      </c>
      <c r="AJ279" s="647"/>
      <c r="AK279" s="366"/>
    </row>
    <row r="280" spans="2:37" ht="15.75" x14ac:dyDescent="0.25">
      <c r="B280" s="20"/>
      <c r="C280" s="346">
        <v>15</v>
      </c>
      <c r="D280" s="309"/>
      <c r="E280" s="309"/>
      <c r="F280" s="309"/>
      <c r="G280" s="309"/>
      <c r="H280" s="309"/>
      <c r="I280" s="309"/>
      <c r="J280" s="309"/>
      <c r="K280" s="309"/>
      <c r="L280" s="309"/>
      <c r="M280" s="309"/>
      <c r="N280" s="309"/>
      <c r="O280" s="309"/>
      <c r="P280" s="309"/>
      <c r="Q280" s="309"/>
      <c r="R280" s="309"/>
      <c r="S280" s="309"/>
      <c r="T280" s="309"/>
      <c r="U280" s="309"/>
      <c r="V280" s="309"/>
      <c r="W280" s="309"/>
      <c r="X280" s="309"/>
      <c r="Y280" s="309"/>
      <c r="Z280" s="309"/>
      <c r="AA280" s="309"/>
      <c r="AB280" s="309"/>
      <c r="AC280" s="309"/>
      <c r="AD280" s="309"/>
      <c r="AE280" s="309"/>
      <c r="AF280" s="309"/>
      <c r="AG280" s="309"/>
      <c r="AH280" s="309"/>
      <c r="AI280" s="646" t="str">
        <f t="shared" si="17"/>
        <v/>
      </c>
      <c r="AJ280" s="647"/>
      <c r="AK280" s="366"/>
    </row>
    <row r="281" spans="2:37" ht="15.75" x14ac:dyDescent="0.25">
      <c r="B281" s="20"/>
      <c r="C281" s="346">
        <v>16</v>
      </c>
      <c r="D281" s="309"/>
      <c r="E281" s="309"/>
      <c r="F281" s="309"/>
      <c r="G281" s="309"/>
      <c r="H281" s="309"/>
      <c r="I281" s="309"/>
      <c r="J281" s="309"/>
      <c r="K281" s="309"/>
      <c r="L281" s="309"/>
      <c r="M281" s="309"/>
      <c r="N281" s="309"/>
      <c r="O281" s="309"/>
      <c r="P281" s="309"/>
      <c r="Q281" s="309"/>
      <c r="R281" s="309"/>
      <c r="S281" s="309"/>
      <c r="T281" s="309"/>
      <c r="U281" s="309"/>
      <c r="V281" s="309"/>
      <c r="W281" s="309"/>
      <c r="X281" s="309"/>
      <c r="Y281" s="309"/>
      <c r="Z281" s="309"/>
      <c r="AA281" s="309"/>
      <c r="AB281" s="309"/>
      <c r="AC281" s="309"/>
      <c r="AD281" s="309"/>
      <c r="AE281" s="309"/>
      <c r="AF281" s="309"/>
      <c r="AG281" s="309"/>
      <c r="AH281" s="309"/>
      <c r="AI281" s="646" t="str">
        <f t="shared" si="17"/>
        <v/>
      </c>
      <c r="AJ281" s="647"/>
      <c r="AK281" s="366"/>
    </row>
    <row r="282" spans="2:37" ht="15.75" x14ac:dyDescent="0.25">
      <c r="B282" s="20"/>
      <c r="C282" s="346">
        <v>17</v>
      </c>
      <c r="D282" s="309"/>
      <c r="E282" s="309"/>
      <c r="F282" s="309"/>
      <c r="G282" s="309"/>
      <c r="H282" s="309"/>
      <c r="I282" s="309"/>
      <c r="J282" s="309"/>
      <c r="K282" s="309"/>
      <c r="L282" s="309"/>
      <c r="M282" s="309"/>
      <c r="N282" s="309"/>
      <c r="O282" s="309"/>
      <c r="P282" s="309"/>
      <c r="Q282" s="309"/>
      <c r="R282" s="309"/>
      <c r="S282" s="309"/>
      <c r="T282" s="309"/>
      <c r="U282" s="309"/>
      <c r="V282" s="309"/>
      <c r="W282" s="309"/>
      <c r="X282" s="309"/>
      <c r="Y282" s="309"/>
      <c r="Z282" s="309"/>
      <c r="AA282" s="309"/>
      <c r="AB282" s="309"/>
      <c r="AC282" s="309"/>
      <c r="AD282" s="309"/>
      <c r="AE282" s="309"/>
      <c r="AF282" s="309"/>
      <c r="AG282" s="309"/>
      <c r="AH282" s="309"/>
      <c r="AI282" s="646" t="str">
        <f t="shared" si="17"/>
        <v/>
      </c>
      <c r="AJ282" s="647"/>
      <c r="AK282" s="366"/>
    </row>
    <row r="283" spans="2:37" ht="15.75" x14ac:dyDescent="0.25">
      <c r="B283" s="20"/>
      <c r="C283" s="346">
        <v>18</v>
      </c>
      <c r="D283" s="309"/>
      <c r="E283" s="309"/>
      <c r="F283" s="309"/>
      <c r="G283" s="309"/>
      <c r="H283" s="309"/>
      <c r="I283" s="309"/>
      <c r="J283" s="309"/>
      <c r="K283" s="309"/>
      <c r="L283" s="309"/>
      <c r="M283" s="309"/>
      <c r="N283" s="309"/>
      <c r="O283" s="309"/>
      <c r="P283" s="309"/>
      <c r="Q283" s="309"/>
      <c r="R283" s="309"/>
      <c r="S283" s="309"/>
      <c r="T283" s="309"/>
      <c r="U283" s="309"/>
      <c r="V283" s="309"/>
      <c r="W283" s="309"/>
      <c r="X283" s="309"/>
      <c r="Y283" s="309"/>
      <c r="Z283" s="309"/>
      <c r="AA283" s="309"/>
      <c r="AB283" s="309"/>
      <c r="AC283" s="309"/>
      <c r="AD283" s="309"/>
      <c r="AE283" s="309"/>
      <c r="AF283" s="309"/>
      <c r="AG283" s="309"/>
      <c r="AH283" s="309"/>
      <c r="AI283" s="646" t="str">
        <f t="shared" si="17"/>
        <v/>
      </c>
      <c r="AJ283" s="647"/>
      <c r="AK283" s="366"/>
    </row>
    <row r="284" spans="2:37" ht="15.75" x14ac:dyDescent="0.25">
      <c r="B284" s="20"/>
      <c r="C284" s="346">
        <v>19</v>
      </c>
      <c r="D284" s="309"/>
      <c r="E284" s="309"/>
      <c r="F284" s="309"/>
      <c r="G284" s="309"/>
      <c r="H284" s="309"/>
      <c r="I284" s="309"/>
      <c r="J284" s="309"/>
      <c r="K284" s="309"/>
      <c r="L284" s="309"/>
      <c r="M284" s="309"/>
      <c r="N284" s="309"/>
      <c r="O284" s="309"/>
      <c r="P284" s="309"/>
      <c r="Q284" s="309"/>
      <c r="R284" s="309"/>
      <c r="S284" s="309"/>
      <c r="T284" s="309"/>
      <c r="U284" s="309"/>
      <c r="V284" s="309"/>
      <c r="W284" s="309"/>
      <c r="X284" s="309"/>
      <c r="Y284" s="309"/>
      <c r="Z284" s="309"/>
      <c r="AA284" s="309"/>
      <c r="AB284" s="309"/>
      <c r="AC284" s="309"/>
      <c r="AD284" s="309"/>
      <c r="AE284" s="309"/>
      <c r="AF284" s="309"/>
      <c r="AG284" s="309"/>
      <c r="AH284" s="309"/>
      <c r="AI284" s="646" t="str">
        <f t="shared" si="17"/>
        <v/>
      </c>
      <c r="AJ284" s="647"/>
      <c r="AK284" s="366"/>
    </row>
    <row r="285" spans="2:37" ht="15.75" x14ac:dyDescent="0.25">
      <c r="B285" s="20"/>
      <c r="C285" s="346">
        <v>20</v>
      </c>
      <c r="D285" s="309"/>
      <c r="E285" s="309"/>
      <c r="F285" s="309"/>
      <c r="G285" s="309"/>
      <c r="H285" s="309"/>
      <c r="I285" s="309"/>
      <c r="J285" s="309"/>
      <c r="K285" s="309"/>
      <c r="L285" s="309"/>
      <c r="M285" s="309"/>
      <c r="N285" s="309"/>
      <c r="O285" s="309"/>
      <c r="P285" s="309"/>
      <c r="Q285" s="309"/>
      <c r="R285" s="309"/>
      <c r="S285" s="309"/>
      <c r="T285" s="309"/>
      <c r="U285" s="309"/>
      <c r="V285" s="309"/>
      <c r="W285" s="309"/>
      <c r="X285" s="309"/>
      <c r="Y285" s="309"/>
      <c r="Z285" s="309"/>
      <c r="AA285" s="309"/>
      <c r="AB285" s="309"/>
      <c r="AC285" s="309"/>
      <c r="AD285" s="309"/>
      <c r="AE285" s="309"/>
      <c r="AF285" s="309"/>
      <c r="AG285" s="309"/>
      <c r="AH285" s="309"/>
      <c r="AI285" s="646" t="str">
        <f t="shared" si="17"/>
        <v/>
      </c>
      <c r="AJ285" s="647"/>
      <c r="AK285" s="366"/>
    </row>
    <row r="286" spans="2:37" ht="15.75" x14ac:dyDescent="0.25">
      <c r="B286" s="20"/>
      <c r="C286" s="346">
        <v>21</v>
      </c>
      <c r="D286" s="309"/>
      <c r="E286" s="309"/>
      <c r="F286" s="309"/>
      <c r="G286" s="309"/>
      <c r="H286" s="309"/>
      <c r="I286" s="309"/>
      <c r="J286" s="309"/>
      <c r="K286" s="309"/>
      <c r="L286" s="309"/>
      <c r="M286" s="309"/>
      <c r="N286" s="309"/>
      <c r="O286" s="309"/>
      <c r="P286" s="309"/>
      <c r="Q286" s="309"/>
      <c r="R286" s="309"/>
      <c r="S286" s="309"/>
      <c r="T286" s="309"/>
      <c r="U286" s="309"/>
      <c r="V286" s="309"/>
      <c r="W286" s="309"/>
      <c r="X286" s="309"/>
      <c r="Y286" s="309"/>
      <c r="Z286" s="309"/>
      <c r="AA286" s="309"/>
      <c r="AB286" s="309"/>
      <c r="AC286" s="309"/>
      <c r="AD286" s="309"/>
      <c r="AE286" s="309"/>
      <c r="AF286" s="309"/>
      <c r="AG286" s="309"/>
      <c r="AH286" s="309"/>
      <c r="AI286" s="646" t="str">
        <f t="shared" si="17"/>
        <v/>
      </c>
      <c r="AJ286" s="647"/>
      <c r="AK286" s="366"/>
    </row>
    <row r="287" spans="2:37" ht="15.75" x14ac:dyDescent="0.25">
      <c r="B287" s="20"/>
      <c r="C287" s="346">
        <v>22</v>
      </c>
      <c r="D287" s="309"/>
      <c r="E287" s="309"/>
      <c r="F287" s="309"/>
      <c r="G287" s="309"/>
      <c r="H287" s="309"/>
      <c r="I287" s="309"/>
      <c r="J287" s="309"/>
      <c r="K287" s="309"/>
      <c r="L287" s="309"/>
      <c r="M287" s="309"/>
      <c r="N287" s="309"/>
      <c r="O287" s="309"/>
      <c r="P287" s="309"/>
      <c r="Q287" s="309"/>
      <c r="R287" s="309"/>
      <c r="S287" s="309"/>
      <c r="T287" s="309"/>
      <c r="U287" s="309"/>
      <c r="V287" s="309"/>
      <c r="W287" s="309"/>
      <c r="X287" s="309"/>
      <c r="Y287" s="309"/>
      <c r="Z287" s="309"/>
      <c r="AA287" s="309"/>
      <c r="AB287" s="309"/>
      <c r="AC287" s="309"/>
      <c r="AD287" s="309"/>
      <c r="AE287" s="309"/>
      <c r="AF287" s="309"/>
      <c r="AG287" s="309"/>
      <c r="AH287" s="309"/>
      <c r="AI287" s="646" t="str">
        <f>IFERROR(AVERAGE(D287:AH287),"")</f>
        <v/>
      </c>
      <c r="AJ287" s="647"/>
      <c r="AK287" s="366"/>
    </row>
    <row r="288" spans="2:37" ht="15.75" x14ac:dyDescent="0.25">
      <c r="B288" s="20"/>
      <c r="C288" s="346">
        <v>23</v>
      </c>
      <c r="D288" s="309"/>
      <c r="E288" s="309"/>
      <c r="F288" s="309"/>
      <c r="G288" s="309"/>
      <c r="H288" s="309"/>
      <c r="I288" s="309"/>
      <c r="J288" s="309"/>
      <c r="K288" s="309"/>
      <c r="L288" s="309"/>
      <c r="M288" s="309"/>
      <c r="N288" s="309"/>
      <c r="O288" s="309"/>
      <c r="P288" s="309"/>
      <c r="Q288" s="309"/>
      <c r="R288" s="309"/>
      <c r="S288" s="309"/>
      <c r="T288" s="309"/>
      <c r="U288" s="309"/>
      <c r="V288" s="309"/>
      <c r="W288" s="309"/>
      <c r="X288" s="309"/>
      <c r="Y288" s="309"/>
      <c r="Z288" s="309"/>
      <c r="AA288" s="309"/>
      <c r="AB288" s="309"/>
      <c r="AC288" s="309"/>
      <c r="AD288" s="309"/>
      <c r="AE288" s="309"/>
      <c r="AF288" s="309"/>
      <c r="AG288" s="309"/>
      <c r="AH288" s="309"/>
      <c r="AI288" s="646" t="str">
        <f>IFERROR(AVERAGE(D288:AH288),"")</f>
        <v/>
      </c>
      <c r="AJ288" s="647"/>
      <c r="AK288" s="366"/>
    </row>
    <row r="289" spans="2:37" ht="15.75" x14ac:dyDescent="0.25">
      <c r="B289" s="20"/>
      <c r="C289" s="347">
        <v>24</v>
      </c>
      <c r="D289" s="310"/>
      <c r="E289" s="310"/>
      <c r="F289" s="310"/>
      <c r="G289" s="310"/>
      <c r="H289" s="310"/>
      <c r="I289" s="310"/>
      <c r="J289" s="310"/>
      <c r="K289" s="310"/>
      <c r="L289" s="310"/>
      <c r="M289" s="310"/>
      <c r="N289" s="310"/>
      <c r="O289" s="310"/>
      <c r="P289" s="310"/>
      <c r="Q289" s="310"/>
      <c r="R289" s="310"/>
      <c r="S289" s="310"/>
      <c r="T289" s="310"/>
      <c r="U289" s="310"/>
      <c r="V289" s="310"/>
      <c r="W289" s="310"/>
      <c r="X289" s="310"/>
      <c r="Y289" s="310"/>
      <c r="Z289" s="310"/>
      <c r="AA289" s="310"/>
      <c r="AB289" s="310"/>
      <c r="AC289" s="310"/>
      <c r="AD289" s="310"/>
      <c r="AE289" s="310"/>
      <c r="AF289" s="310"/>
      <c r="AG289" s="310"/>
      <c r="AH289" s="310"/>
      <c r="AI289" s="648" t="str">
        <f t="shared" ref="AI289" si="18">IFERROR(AVERAGE(D289:AH289),"")</f>
        <v/>
      </c>
      <c r="AJ289" s="649"/>
      <c r="AK289" s="366"/>
    </row>
    <row r="290" spans="2:37" ht="15.75" x14ac:dyDescent="0.25">
      <c r="B290" s="20"/>
      <c r="C290" s="236"/>
      <c r="D290" s="15"/>
      <c r="E290" s="15"/>
      <c r="F290" s="15"/>
      <c r="G290" s="15"/>
      <c r="H290" s="15"/>
      <c r="I290" s="15"/>
      <c r="J290" s="15"/>
      <c r="K290" s="15"/>
      <c r="L290" s="15"/>
      <c r="M290" s="15"/>
      <c r="N290" s="15"/>
      <c r="O290" s="15"/>
      <c r="P290" s="15"/>
      <c r="Q290" s="15"/>
      <c r="R290" s="15"/>
      <c r="S290" s="15"/>
      <c r="T290" s="17"/>
      <c r="U290" s="17"/>
      <c r="V290" s="17"/>
      <c r="W290" s="17"/>
      <c r="X290" s="17"/>
      <c r="Y290" s="17"/>
      <c r="Z290" s="17"/>
      <c r="AA290" s="17"/>
      <c r="AB290" s="17"/>
      <c r="AC290" s="17"/>
      <c r="AD290" s="17"/>
      <c r="AE290" s="17"/>
      <c r="AF290" s="17"/>
      <c r="AG290" s="17"/>
      <c r="AH290" s="17"/>
      <c r="AI290" s="17"/>
      <c r="AJ290" s="21"/>
      <c r="AK290" s="366"/>
    </row>
    <row r="291" spans="2:37" ht="16.5" thickBot="1" x14ac:dyDescent="0.3">
      <c r="B291" s="60"/>
      <c r="C291" s="220"/>
      <c r="D291" s="63"/>
      <c r="E291" s="63"/>
      <c r="F291" s="63"/>
      <c r="G291" s="63"/>
      <c r="H291" s="63"/>
      <c r="I291" s="63"/>
      <c r="J291" s="63"/>
      <c r="K291" s="63"/>
      <c r="L291" s="63"/>
      <c r="M291" s="63"/>
      <c r="N291" s="63"/>
      <c r="O291" s="63"/>
      <c r="P291" s="63"/>
      <c r="Q291" s="63"/>
      <c r="R291" s="63"/>
      <c r="S291" s="63"/>
      <c r="T291" s="63"/>
      <c r="U291" s="63"/>
      <c r="V291" s="63"/>
      <c r="W291" s="63"/>
      <c r="X291" s="63"/>
      <c r="Y291" s="63"/>
      <c r="Z291" s="63"/>
      <c r="AA291" s="63"/>
      <c r="AB291" s="63"/>
      <c r="AC291" s="63"/>
      <c r="AD291" s="63"/>
      <c r="AE291" s="63"/>
      <c r="AF291" s="63"/>
      <c r="AG291" s="63"/>
      <c r="AH291" s="63"/>
      <c r="AI291" s="63"/>
      <c r="AJ291" s="64"/>
      <c r="AK291" s="366"/>
    </row>
    <row r="292" spans="2:37" ht="15.75" x14ac:dyDescent="0.25">
      <c r="B292" s="40" t="str">
        <f>"Version " &amp; Version</f>
        <v>Version FINAL 03/31/2017</v>
      </c>
      <c r="C292" s="407"/>
      <c r="D292" s="407"/>
      <c r="E292" s="407"/>
      <c r="F292" s="407"/>
      <c r="G292" s="407"/>
      <c r="H292" s="407"/>
      <c r="I292" s="407"/>
      <c r="J292" s="407"/>
      <c r="K292" s="407"/>
      <c r="L292" s="407"/>
      <c r="M292" s="407"/>
      <c r="N292" s="407"/>
      <c r="O292" s="407"/>
      <c r="P292" s="407"/>
      <c r="Q292" s="407"/>
      <c r="R292" s="407"/>
      <c r="S292" s="407"/>
      <c r="T292" s="407"/>
      <c r="U292" s="407"/>
      <c r="V292" s="407"/>
      <c r="W292" s="407"/>
      <c r="X292" s="407"/>
      <c r="Y292" s="407"/>
      <c r="Z292" s="407"/>
      <c r="AA292" s="407"/>
      <c r="AB292" s="407"/>
      <c r="AC292" s="407"/>
      <c r="AD292" s="407"/>
      <c r="AE292" s="407"/>
      <c r="AF292" s="407"/>
      <c r="AG292" s="407"/>
      <c r="AH292" s="407"/>
      <c r="AI292" s="362"/>
      <c r="AJ292" s="363"/>
      <c r="AK292" s="366"/>
    </row>
    <row r="293" spans="2:37" ht="15.75" x14ac:dyDescent="0.25">
      <c r="B293" s="20"/>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c r="AC293" s="15"/>
      <c r="AD293" s="15"/>
      <c r="AE293" s="15"/>
      <c r="AF293" s="15"/>
      <c r="AG293" s="15"/>
      <c r="AH293" s="15"/>
      <c r="AI293" s="17"/>
      <c r="AJ293" s="21"/>
      <c r="AK293" s="366"/>
    </row>
    <row r="294" spans="2:37" ht="15.75" x14ac:dyDescent="0.25">
      <c r="B294" s="487" t="s">
        <v>293</v>
      </c>
      <c r="C294" s="488"/>
      <c r="D294" s="488"/>
      <c r="E294" s="488"/>
      <c r="F294" s="488"/>
      <c r="G294" s="488"/>
      <c r="H294" s="488"/>
      <c r="I294" s="488"/>
      <c r="J294" s="488"/>
      <c r="K294" s="488"/>
      <c r="L294" s="488"/>
      <c r="M294" s="488"/>
      <c r="N294" s="488"/>
      <c r="O294" s="488"/>
      <c r="P294" s="488"/>
      <c r="Q294" s="488"/>
      <c r="R294" s="488"/>
      <c r="S294" s="15"/>
      <c r="T294" s="15"/>
      <c r="U294" s="15"/>
      <c r="V294" s="15"/>
      <c r="W294" s="15"/>
      <c r="X294" s="15"/>
      <c r="Y294" s="15"/>
      <c r="Z294" s="15"/>
      <c r="AA294" s="15"/>
      <c r="AB294" s="15"/>
      <c r="AC294" s="15"/>
      <c r="AD294" s="15"/>
      <c r="AE294" s="15"/>
      <c r="AF294" s="15"/>
      <c r="AG294" s="15"/>
      <c r="AH294" s="15"/>
      <c r="AI294" s="17"/>
      <c r="AJ294" s="21"/>
      <c r="AK294" s="366"/>
    </row>
    <row r="295" spans="2:37" ht="15.75" x14ac:dyDescent="0.25">
      <c r="B295" s="622" t="s">
        <v>281</v>
      </c>
      <c r="C295" s="545"/>
      <c r="D295" s="545"/>
      <c r="E295" s="545"/>
      <c r="F295" s="545"/>
      <c r="G295" s="545"/>
      <c r="H295" s="545"/>
      <c r="I295" s="545"/>
      <c r="J295" s="545"/>
      <c r="K295" s="545"/>
      <c r="L295" s="545"/>
      <c r="M295" s="545"/>
      <c r="N295" s="545"/>
      <c r="O295" s="545"/>
      <c r="P295" s="545"/>
      <c r="Q295" s="545"/>
      <c r="R295" s="545"/>
      <c r="S295" s="15"/>
      <c r="T295" s="15"/>
      <c r="U295" s="15"/>
      <c r="V295" s="15"/>
      <c r="W295" s="15"/>
      <c r="X295" s="15"/>
      <c r="Y295" s="15"/>
      <c r="Z295" s="15"/>
      <c r="AA295" s="15"/>
      <c r="AB295" s="15"/>
      <c r="AC295" s="15"/>
      <c r="AD295" s="15"/>
      <c r="AE295" s="15"/>
      <c r="AF295" s="15"/>
      <c r="AG295" s="15"/>
      <c r="AH295" s="15"/>
      <c r="AI295" s="17"/>
      <c r="AJ295" s="21"/>
      <c r="AK295" s="366"/>
    </row>
    <row r="296" spans="2:37" ht="15.75" x14ac:dyDescent="0.25">
      <c r="B296" s="414"/>
      <c r="C296" s="545">
        <v>2022</v>
      </c>
      <c r="D296" s="545"/>
      <c r="E296" s="545"/>
      <c r="F296" s="545"/>
      <c r="G296" s="545"/>
      <c r="H296" s="545"/>
      <c r="I296" s="545"/>
      <c r="J296" s="545"/>
      <c r="K296" s="545"/>
      <c r="L296" s="545"/>
      <c r="M296" s="545"/>
      <c r="N296" s="545"/>
      <c r="O296" s="545"/>
      <c r="P296" s="545"/>
      <c r="Q296" s="545"/>
      <c r="R296" s="331"/>
      <c r="S296" s="15"/>
      <c r="T296" s="15"/>
      <c r="U296" s="15"/>
      <c r="V296" s="15"/>
      <c r="W296" s="15"/>
      <c r="X296" s="15"/>
      <c r="Y296" s="15"/>
      <c r="Z296" s="15"/>
      <c r="AA296" s="15"/>
      <c r="AB296" s="15"/>
      <c r="AC296" s="15"/>
      <c r="AD296" s="15"/>
      <c r="AE296" s="15"/>
      <c r="AF296" s="15"/>
      <c r="AG296" s="15"/>
      <c r="AH296" s="15"/>
      <c r="AI296" s="17"/>
      <c r="AJ296" s="21"/>
      <c r="AK296" s="366"/>
    </row>
    <row r="297" spans="2:37" ht="15.75" x14ac:dyDescent="0.25">
      <c r="B297" s="20"/>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c r="AC297" s="15"/>
      <c r="AD297" s="15"/>
      <c r="AE297" s="15"/>
      <c r="AF297" s="15"/>
      <c r="AG297" s="15"/>
      <c r="AH297" s="15"/>
      <c r="AI297" s="17"/>
      <c r="AJ297" s="21"/>
      <c r="AK297" s="366"/>
    </row>
    <row r="298" spans="2:37" ht="15.75" x14ac:dyDescent="0.25">
      <c r="B298" s="20" t="s">
        <v>288</v>
      </c>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c r="AC298" s="15"/>
      <c r="AD298" s="15"/>
      <c r="AE298" s="15"/>
      <c r="AF298" s="15"/>
      <c r="AG298" s="15"/>
      <c r="AH298" s="15"/>
      <c r="AI298" s="17"/>
      <c r="AJ298" s="21"/>
      <c r="AK298" s="366"/>
    </row>
    <row r="299" spans="2:37" ht="15.75" x14ac:dyDescent="0.25">
      <c r="B299" s="20"/>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c r="AC299" s="15"/>
      <c r="AD299" s="15"/>
      <c r="AE299" s="15"/>
      <c r="AF299" s="15"/>
      <c r="AG299" s="15"/>
      <c r="AH299" s="15"/>
      <c r="AI299" s="17"/>
      <c r="AJ299" s="21"/>
      <c r="AK299" s="366"/>
    </row>
    <row r="300" spans="2:37" ht="15.75" x14ac:dyDescent="0.25">
      <c r="B300" s="20"/>
      <c r="C300" s="397" t="s">
        <v>128</v>
      </c>
      <c r="D300" s="218">
        <v>1</v>
      </c>
      <c r="E300" s="218">
        <v>2</v>
      </c>
      <c r="F300" s="218">
        <v>3</v>
      </c>
      <c r="G300" s="218">
        <v>4</v>
      </c>
      <c r="H300" s="218">
        <v>5</v>
      </c>
      <c r="I300" s="218">
        <v>6</v>
      </c>
      <c r="J300" s="218">
        <v>7</v>
      </c>
      <c r="K300" s="218">
        <v>8</v>
      </c>
      <c r="L300" s="218">
        <v>9</v>
      </c>
      <c r="M300" s="218">
        <v>10</v>
      </c>
      <c r="N300" s="218">
        <v>11</v>
      </c>
      <c r="O300" s="218">
        <v>12</v>
      </c>
      <c r="P300" s="218">
        <v>13</v>
      </c>
      <c r="Q300" s="218">
        <v>14</v>
      </c>
      <c r="R300" s="218">
        <v>15</v>
      </c>
      <c r="S300" s="218">
        <v>16</v>
      </c>
      <c r="T300" s="218">
        <v>17</v>
      </c>
      <c r="U300" s="218">
        <v>18</v>
      </c>
      <c r="V300" s="218">
        <v>19</v>
      </c>
      <c r="W300" s="218">
        <v>20</v>
      </c>
      <c r="X300" s="218">
        <v>21</v>
      </c>
      <c r="Y300" s="218">
        <v>22</v>
      </c>
      <c r="Z300" s="218">
        <v>23</v>
      </c>
      <c r="AA300" s="218">
        <v>24</v>
      </c>
      <c r="AB300" s="218">
        <v>25</v>
      </c>
      <c r="AC300" s="218">
        <v>26</v>
      </c>
      <c r="AD300" s="218">
        <v>27</v>
      </c>
      <c r="AE300" s="218">
        <v>28</v>
      </c>
      <c r="AF300" s="218">
        <v>29</v>
      </c>
      <c r="AG300" s="218">
        <v>30</v>
      </c>
      <c r="AH300" s="218">
        <v>31</v>
      </c>
      <c r="AI300" s="644" t="s">
        <v>304</v>
      </c>
      <c r="AJ300" s="645"/>
      <c r="AK300" s="366"/>
    </row>
    <row r="301" spans="2:37" ht="15.75" x14ac:dyDescent="0.25">
      <c r="B301" s="20"/>
      <c r="C301" s="397"/>
      <c r="D301" s="218" t="s">
        <v>272</v>
      </c>
      <c r="E301" s="218" t="s">
        <v>273</v>
      </c>
      <c r="F301" s="218" t="s">
        <v>274</v>
      </c>
      <c r="G301" s="218" t="s">
        <v>275</v>
      </c>
      <c r="H301" s="218" t="s">
        <v>276</v>
      </c>
      <c r="I301" s="218" t="s">
        <v>277</v>
      </c>
      <c r="J301" s="218" t="s">
        <v>278</v>
      </c>
      <c r="K301" s="218" t="str">
        <f>D301</f>
        <v>Mon</v>
      </c>
      <c r="L301" s="218" t="str">
        <f t="shared" ref="L301:AH301" si="19">E301</f>
        <v>Tue</v>
      </c>
      <c r="M301" s="218" t="str">
        <f t="shared" si="19"/>
        <v>Wed</v>
      </c>
      <c r="N301" s="218" t="str">
        <f t="shared" si="19"/>
        <v>Thurs</v>
      </c>
      <c r="O301" s="218" t="str">
        <f t="shared" si="19"/>
        <v>Fri</v>
      </c>
      <c r="P301" s="218" t="str">
        <f t="shared" si="19"/>
        <v>Sat</v>
      </c>
      <c r="Q301" s="218" t="str">
        <f t="shared" si="19"/>
        <v>Sun</v>
      </c>
      <c r="R301" s="218" t="str">
        <f t="shared" si="19"/>
        <v>Mon</v>
      </c>
      <c r="S301" s="218" t="str">
        <f t="shared" si="19"/>
        <v>Tue</v>
      </c>
      <c r="T301" s="218" t="str">
        <f t="shared" si="19"/>
        <v>Wed</v>
      </c>
      <c r="U301" s="218" t="str">
        <f t="shared" si="19"/>
        <v>Thurs</v>
      </c>
      <c r="V301" s="218" t="str">
        <f t="shared" si="19"/>
        <v>Fri</v>
      </c>
      <c r="W301" s="218" t="str">
        <f t="shared" si="19"/>
        <v>Sat</v>
      </c>
      <c r="X301" s="218" t="str">
        <f t="shared" si="19"/>
        <v>Sun</v>
      </c>
      <c r="Y301" s="218" t="str">
        <f t="shared" si="19"/>
        <v>Mon</v>
      </c>
      <c r="Z301" s="218" t="str">
        <f t="shared" si="19"/>
        <v>Tue</v>
      </c>
      <c r="AA301" s="218" t="str">
        <f t="shared" si="19"/>
        <v>Wed</v>
      </c>
      <c r="AB301" s="218" t="str">
        <f t="shared" si="19"/>
        <v>Thurs</v>
      </c>
      <c r="AC301" s="218" t="str">
        <f t="shared" si="19"/>
        <v>Fri</v>
      </c>
      <c r="AD301" s="218" t="str">
        <f t="shared" si="19"/>
        <v>Sat</v>
      </c>
      <c r="AE301" s="218" t="str">
        <f t="shared" si="19"/>
        <v>Sun</v>
      </c>
      <c r="AF301" s="218" t="str">
        <f t="shared" si="19"/>
        <v>Mon</v>
      </c>
      <c r="AG301" s="218" t="str">
        <f t="shared" si="19"/>
        <v>Tue</v>
      </c>
      <c r="AH301" s="218" t="str">
        <f t="shared" si="19"/>
        <v>Wed</v>
      </c>
      <c r="AI301" s="644" t="s">
        <v>305</v>
      </c>
      <c r="AJ301" s="645"/>
      <c r="AK301" s="366"/>
    </row>
    <row r="302" spans="2:37" ht="15.75" x14ac:dyDescent="0.25">
      <c r="B302" s="20"/>
      <c r="C302" s="214">
        <v>1</v>
      </c>
      <c r="D302" s="309"/>
      <c r="E302" s="309"/>
      <c r="F302" s="309"/>
      <c r="G302" s="309"/>
      <c r="H302" s="309"/>
      <c r="I302" s="309"/>
      <c r="J302" s="309"/>
      <c r="K302" s="309"/>
      <c r="L302" s="309"/>
      <c r="M302" s="309"/>
      <c r="N302" s="309"/>
      <c r="O302" s="309"/>
      <c r="P302" s="309"/>
      <c r="Q302" s="309"/>
      <c r="R302" s="309"/>
      <c r="S302" s="309"/>
      <c r="T302" s="309"/>
      <c r="U302" s="309"/>
      <c r="V302" s="309"/>
      <c r="W302" s="309"/>
      <c r="X302" s="309"/>
      <c r="Y302" s="309"/>
      <c r="Z302" s="309"/>
      <c r="AA302" s="309"/>
      <c r="AB302" s="309"/>
      <c r="AC302" s="309"/>
      <c r="AD302" s="309"/>
      <c r="AE302" s="309"/>
      <c r="AF302" s="309"/>
      <c r="AG302" s="309"/>
      <c r="AH302" s="309"/>
      <c r="AI302" s="650" t="str">
        <f>IFERROR(AVERAGE(D302:AH302),"")</f>
        <v/>
      </c>
      <c r="AJ302" s="651"/>
      <c r="AK302" s="366"/>
    </row>
    <row r="303" spans="2:37" ht="15.75" x14ac:dyDescent="0.25">
      <c r="B303" s="20"/>
      <c r="C303" s="214">
        <v>2</v>
      </c>
      <c r="D303" s="309"/>
      <c r="E303" s="309"/>
      <c r="F303" s="309"/>
      <c r="G303" s="309"/>
      <c r="H303" s="309"/>
      <c r="I303" s="309"/>
      <c r="J303" s="309"/>
      <c r="K303" s="309"/>
      <c r="L303" s="309"/>
      <c r="M303" s="309"/>
      <c r="N303" s="309"/>
      <c r="O303" s="309"/>
      <c r="P303" s="309"/>
      <c r="Q303" s="309"/>
      <c r="R303" s="309"/>
      <c r="S303" s="309"/>
      <c r="T303" s="309"/>
      <c r="U303" s="309"/>
      <c r="V303" s="309"/>
      <c r="W303" s="309"/>
      <c r="X303" s="309"/>
      <c r="Y303" s="309"/>
      <c r="Z303" s="309"/>
      <c r="AA303" s="309"/>
      <c r="AB303" s="309"/>
      <c r="AC303" s="309"/>
      <c r="AD303" s="309"/>
      <c r="AE303" s="309"/>
      <c r="AF303" s="309"/>
      <c r="AG303" s="309"/>
      <c r="AH303" s="309"/>
      <c r="AI303" s="646" t="str">
        <f>IFERROR(AVERAGE(D303:AH303),"")</f>
        <v/>
      </c>
      <c r="AJ303" s="647"/>
      <c r="AK303" s="366"/>
    </row>
    <row r="304" spans="2:37" ht="15.75" x14ac:dyDescent="0.25">
      <c r="B304" s="20"/>
      <c r="C304" s="214">
        <v>3</v>
      </c>
      <c r="D304" s="309"/>
      <c r="E304" s="309"/>
      <c r="F304" s="309"/>
      <c r="G304" s="309"/>
      <c r="H304" s="309"/>
      <c r="I304" s="309"/>
      <c r="J304" s="309"/>
      <c r="K304" s="309"/>
      <c r="L304" s="309"/>
      <c r="M304" s="309"/>
      <c r="N304" s="309"/>
      <c r="O304" s="309"/>
      <c r="P304" s="309"/>
      <c r="Q304" s="309"/>
      <c r="R304" s="309"/>
      <c r="S304" s="309"/>
      <c r="T304" s="309"/>
      <c r="U304" s="309"/>
      <c r="V304" s="309"/>
      <c r="W304" s="309"/>
      <c r="X304" s="309"/>
      <c r="Y304" s="309"/>
      <c r="Z304" s="309"/>
      <c r="AA304" s="309"/>
      <c r="AB304" s="309"/>
      <c r="AC304" s="309"/>
      <c r="AD304" s="309"/>
      <c r="AE304" s="309"/>
      <c r="AF304" s="309"/>
      <c r="AG304" s="309"/>
      <c r="AH304" s="309"/>
      <c r="AI304" s="646" t="str">
        <f t="shared" ref="AI304:AI307" si="20">IFERROR(AVERAGE(D304:AH304),"")</f>
        <v/>
      </c>
      <c r="AJ304" s="647"/>
      <c r="AK304" s="366"/>
    </row>
    <row r="305" spans="2:37" ht="15.75" x14ac:dyDescent="0.25">
      <c r="B305" s="20"/>
      <c r="C305" s="214">
        <v>4</v>
      </c>
      <c r="D305" s="309"/>
      <c r="E305" s="309"/>
      <c r="F305" s="309"/>
      <c r="G305" s="309"/>
      <c r="H305" s="309"/>
      <c r="I305" s="309"/>
      <c r="J305" s="309"/>
      <c r="K305" s="309"/>
      <c r="L305" s="309"/>
      <c r="M305" s="309"/>
      <c r="N305" s="309"/>
      <c r="O305" s="309"/>
      <c r="P305" s="309"/>
      <c r="Q305" s="309"/>
      <c r="R305" s="309"/>
      <c r="S305" s="309"/>
      <c r="T305" s="309"/>
      <c r="U305" s="309"/>
      <c r="V305" s="309"/>
      <c r="W305" s="309"/>
      <c r="X305" s="309"/>
      <c r="Y305" s="309"/>
      <c r="Z305" s="309"/>
      <c r="AA305" s="309"/>
      <c r="AB305" s="309"/>
      <c r="AC305" s="309"/>
      <c r="AD305" s="309"/>
      <c r="AE305" s="309"/>
      <c r="AF305" s="309"/>
      <c r="AG305" s="309"/>
      <c r="AH305" s="309"/>
      <c r="AI305" s="646" t="str">
        <f t="shared" si="20"/>
        <v/>
      </c>
      <c r="AJ305" s="647"/>
      <c r="AK305" s="366"/>
    </row>
    <row r="306" spans="2:37" ht="15.75" x14ac:dyDescent="0.25">
      <c r="B306" s="20"/>
      <c r="C306" s="214">
        <v>5</v>
      </c>
      <c r="D306" s="309"/>
      <c r="E306" s="309"/>
      <c r="F306" s="309"/>
      <c r="G306" s="309"/>
      <c r="H306" s="309"/>
      <c r="I306" s="309"/>
      <c r="J306" s="309"/>
      <c r="K306" s="309"/>
      <c r="L306" s="309"/>
      <c r="M306" s="309"/>
      <c r="N306" s="309"/>
      <c r="O306" s="309"/>
      <c r="P306" s="309"/>
      <c r="Q306" s="309"/>
      <c r="R306" s="309"/>
      <c r="S306" s="309"/>
      <c r="T306" s="309"/>
      <c r="U306" s="309"/>
      <c r="V306" s="309"/>
      <c r="W306" s="309"/>
      <c r="X306" s="309"/>
      <c r="Y306" s="309"/>
      <c r="Z306" s="309"/>
      <c r="AA306" s="309"/>
      <c r="AB306" s="309"/>
      <c r="AC306" s="309"/>
      <c r="AD306" s="309"/>
      <c r="AE306" s="309"/>
      <c r="AF306" s="309"/>
      <c r="AG306" s="309"/>
      <c r="AH306" s="309"/>
      <c r="AI306" s="646" t="str">
        <f t="shared" si="20"/>
        <v/>
      </c>
      <c r="AJ306" s="647"/>
      <c r="AK306" s="366"/>
    </row>
    <row r="307" spans="2:37" ht="15.75" x14ac:dyDescent="0.25">
      <c r="B307" s="20"/>
      <c r="C307" s="214">
        <v>6</v>
      </c>
      <c r="D307" s="309"/>
      <c r="E307" s="309"/>
      <c r="F307" s="309"/>
      <c r="G307" s="309"/>
      <c r="H307" s="309"/>
      <c r="I307" s="309"/>
      <c r="J307" s="309"/>
      <c r="K307" s="309"/>
      <c r="L307" s="309"/>
      <c r="M307" s="309"/>
      <c r="N307" s="309"/>
      <c r="O307" s="309"/>
      <c r="P307" s="309"/>
      <c r="Q307" s="309"/>
      <c r="R307" s="309"/>
      <c r="S307" s="309"/>
      <c r="T307" s="309"/>
      <c r="U307" s="309"/>
      <c r="V307" s="309"/>
      <c r="W307" s="309"/>
      <c r="X307" s="309"/>
      <c r="Y307" s="309"/>
      <c r="Z307" s="309"/>
      <c r="AA307" s="309"/>
      <c r="AB307" s="309"/>
      <c r="AC307" s="309"/>
      <c r="AD307" s="309"/>
      <c r="AE307" s="309"/>
      <c r="AF307" s="309"/>
      <c r="AG307" s="309"/>
      <c r="AH307" s="309"/>
      <c r="AI307" s="646" t="str">
        <f t="shared" si="20"/>
        <v/>
      </c>
      <c r="AJ307" s="647"/>
      <c r="AK307" s="366"/>
    </row>
    <row r="308" spans="2:37" ht="15.75" x14ac:dyDescent="0.25">
      <c r="B308" s="20"/>
      <c r="C308" s="214">
        <v>7</v>
      </c>
      <c r="D308" s="309"/>
      <c r="E308" s="309"/>
      <c r="F308" s="309"/>
      <c r="G308" s="309"/>
      <c r="H308" s="309"/>
      <c r="I308" s="309"/>
      <c r="J308" s="309"/>
      <c r="K308" s="309"/>
      <c r="L308" s="309"/>
      <c r="M308" s="309"/>
      <c r="N308" s="309"/>
      <c r="O308" s="309"/>
      <c r="P308" s="309"/>
      <c r="Q308" s="309"/>
      <c r="R308" s="309"/>
      <c r="S308" s="309"/>
      <c r="T308" s="309"/>
      <c r="U308" s="309"/>
      <c r="V308" s="309"/>
      <c r="W308" s="309"/>
      <c r="X308" s="309"/>
      <c r="Y308" s="309"/>
      <c r="Z308" s="309"/>
      <c r="AA308" s="309"/>
      <c r="AB308" s="309"/>
      <c r="AC308" s="309"/>
      <c r="AD308" s="309"/>
      <c r="AE308" s="309"/>
      <c r="AF308" s="309"/>
      <c r="AG308" s="309"/>
      <c r="AH308" s="309"/>
      <c r="AI308" s="646" t="str">
        <f>IFERROR(AVERAGE(D308:AH308),"")</f>
        <v/>
      </c>
      <c r="AJ308" s="647"/>
      <c r="AK308" s="366"/>
    </row>
    <row r="309" spans="2:37" ht="15.75" x14ac:dyDescent="0.25">
      <c r="B309" s="20"/>
      <c r="C309" s="214">
        <v>8</v>
      </c>
      <c r="D309" s="309"/>
      <c r="E309" s="309"/>
      <c r="F309" s="309"/>
      <c r="G309" s="309"/>
      <c r="H309" s="309"/>
      <c r="I309" s="309"/>
      <c r="J309" s="309"/>
      <c r="K309" s="309"/>
      <c r="L309" s="309"/>
      <c r="M309" s="309"/>
      <c r="N309" s="309"/>
      <c r="O309" s="309"/>
      <c r="P309" s="309"/>
      <c r="Q309" s="309"/>
      <c r="R309" s="309"/>
      <c r="S309" s="309"/>
      <c r="T309" s="309"/>
      <c r="U309" s="309"/>
      <c r="V309" s="309"/>
      <c r="W309" s="309"/>
      <c r="X309" s="309"/>
      <c r="Y309" s="309"/>
      <c r="Z309" s="309"/>
      <c r="AA309" s="309"/>
      <c r="AB309" s="309"/>
      <c r="AC309" s="309"/>
      <c r="AD309" s="309"/>
      <c r="AE309" s="309"/>
      <c r="AF309" s="309"/>
      <c r="AG309" s="309"/>
      <c r="AH309" s="309"/>
      <c r="AI309" s="646" t="str">
        <f t="shared" ref="AI309:AI322" si="21">IFERROR(AVERAGE(D309:AH309),"")</f>
        <v/>
      </c>
      <c r="AJ309" s="647"/>
      <c r="AK309" s="366"/>
    </row>
    <row r="310" spans="2:37" ht="15.75" x14ac:dyDescent="0.25">
      <c r="B310" s="20"/>
      <c r="C310" s="214">
        <v>9</v>
      </c>
      <c r="D310" s="309"/>
      <c r="E310" s="309"/>
      <c r="F310" s="309"/>
      <c r="G310" s="309"/>
      <c r="H310" s="309"/>
      <c r="I310" s="309"/>
      <c r="J310" s="309"/>
      <c r="K310" s="309"/>
      <c r="L310" s="309"/>
      <c r="M310" s="309"/>
      <c r="N310" s="309"/>
      <c r="O310" s="309"/>
      <c r="P310" s="309"/>
      <c r="Q310" s="309"/>
      <c r="R310" s="309"/>
      <c r="S310" s="309"/>
      <c r="T310" s="309"/>
      <c r="U310" s="309"/>
      <c r="V310" s="309"/>
      <c r="W310" s="309"/>
      <c r="X310" s="309"/>
      <c r="Y310" s="309"/>
      <c r="Z310" s="309"/>
      <c r="AA310" s="309"/>
      <c r="AB310" s="309"/>
      <c r="AC310" s="309"/>
      <c r="AD310" s="309"/>
      <c r="AE310" s="309"/>
      <c r="AF310" s="309"/>
      <c r="AG310" s="309"/>
      <c r="AH310" s="309"/>
      <c r="AI310" s="646" t="str">
        <f t="shared" si="21"/>
        <v/>
      </c>
      <c r="AJ310" s="647"/>
      <c r="AK310" s="366"/>
    </row>
    <row r="311" spans="2:37" ht="15.75" x14ac:dyDescent="0.25">
      <c r="B311" s="20"/>
      <c r="C311" s="346">
        <v>10</v>
      </c>
      <c r="D311" s="309"/>
      <c r="E311" s="309"/>
      <c r="F311" s="309"/>
      <c r="G311" s="309"/>
      <c r="H311" s="309"/>
      <c r="I311" s="309"/>
      <c r="J311" s="309"/>
      <c r="K311" s="309"/>
      <c r="L311" s="309"/>
      <c r="M311" s="309"/>
      <c r="N311" s="309"/>
      <c r="O311" s="309"/>
      <c r="P311" s="309"/>
      <c r="Q311" s="309"/>
      <c r="R311" s="309"/>
      <c r="S311" s="309"/>
      <c r="T311" s="309"/>
      <c r="U311" s="309"/>
      <c r="V311" s="309"/>
      <c r="W311" s="309"/>
      <c r="X311" s="309"/>
      <c r="Y311" s="309"/>
      <c r="Z311" s="309"/>
      <c r="AA311" s="309"/>
      <c r="AB311" s="309"/>
      <c r="AC311" s="309"/>
      <c r="AD311" s="309"/>
      <c r="AE311" s="309"/>
      <c r="AF311" s="309"/>
      <c r="AG311" s="309"/>
      <c r="AH311" s="309"/>
      <c r="AI311" s="646" t="str">
        <f t="shared" si="21"/>
        <v/>
      </c>
      <c r="AJ311" s="647"/>
      <c r="AK311" s="366"/>
    </row>
    <row r="312" spans="2:37" ht="15.75" x14ac:dyDescent="0.25">
      <c r="B312" s="20"/>
      <c r="C312" s="346">
        <v>11</v>
      </c>
      <c r="D312" s="309"/>
      <c r="E312" s="309"/>
      <c r="F312" s="309"/>
      <c r="G312" s="309"/>
      <c r="H312" s="309"/>
      <c r="I312" s="309"/>
      <c r="J312" s="309"/>
      <c r="K312" s="309"/>
      <c r="L312" s="309"/>
      <c r="M312" s="309"/>
      <c r="N312" s="309"/>
      <c r="O312" s="309"/>
      <c r="P312" s="309"/>
      <c r="Q312" s="309"/>
      <c r="R312" s="309"/>
      <c r="S312" s="309"/>
      <c r="T312" s="309"/>
      <c r="U312" s="309"/>
      <c r="V312" s="309"/>
      <c r="W312" s="309"/>
      <c r="X312" s="309"/>
      <c r="Y312" s="309"/>
      <c r="Z312" s="309"/>
      <c r="AA312" s="309"/>
      <c r="AB312" s="309"/>
      <c r="AC312" s="309"/>
      <c r="AD312" s="309"/>
      <c r="AE312" s="309"/>
      <c r="AF312" s="309"/>
      <c r="AG312" s="309"/>
      <c r="AH312" s="309"/>
      <c r="AI312" s="646" t="str">
        <f t="shared" si="21"/>
        <v/>
      </c>
      <c r="AJ312" s="647"/>
      <c r="AK312" s="366"/>
    </row>
    <row r="313" spans="2:37" ht="15.75" x14ac:dyDescent="0.25">
      <c r="B313" s="20"/>
      <c r="C313" s="346">
        <v>12</v>
      </c>
      <c r="D313" s="309"/>
      <c r="E313" s="309"/>
      <c r="F313" s="309"/>
      <c r="G313" s="309"/>
      <c r="H313" s="309"/>
      <c r="I313" s="309"/>
      <c r="J313" s="309"/>
      <c r="K313" s="309"/>
      <c r="L313" s="309"/>
      <c r="M313" s="309"/>
      <c r="N313" s="309"/>
      <c r="O313" s="309"/>
      <c r="P313" s="309"/>
      <c r="Q313" s="309"/>
      <c r="R313" s="309"/>
      <c r="S313" s="309"/>
      <c r="T313" s="309"/>
      <c r="U313" s="309"/>
      <c r="V313" s="309"/>
      <c r="W313" s="309"/>
      <c r="X313" s="309"/>
      <c r="Y313" s="309"/>
      <c r="Z313" s="309"/>
      <c r="AA313" s="309"/>
      <c r="AB313" s="309"/>
      <c r="AC313" s="309"/>
      <c r="AD313" s="309"/>
      <c r="AE313" s="309"/>
      <c r="AF313" s="309"/>
      <c r="AG313" s="309"/>
      <c r="AH313" s="309"/>
      <c r="AI313" s="646" t="str">
        <f t="shared" si="21"/>
        <v/>
      </c>
      <c r="AJ313" s="647"/>
      <c r="AK313" s="366"/>
    </row>
    <row r="314" spans="2:37" ht="15.75" x14ac:dyDescent="0.25">
      <c r="B314" s="20"/>
      <c r="C314" s="346">
        <v>13</v>
      </c>
      <c r="D314" s="309"/>
      <c r="E314" s="309"/>
      <c r="F314" s="309"/>
      <c r="G314" s="309"/>
      <c r="H314" s="309"/>
      <c r="I314" s="309"/>
      <c r="J314" s="309"/>
      <c r="K314" s="309"/>
      <c r="L314" s="309"/>
      <c r="M314" s="309"/>
      <c r="N314" s="309"/>
      <c r="O314" s="309"/>
      <c r="P314" s="309"/>
      <c r="Q314" s="309"/>
      <c r="R314" s="309"/>
      <c r="S314" s="309"/>
      <c r="T314" s="309"/>
      <c r="U314" s="309"/>
      <c r="V314" s="309"/>
      <c r="W314" s="309"/>
      <c r="X314" s="309"/>
      <c r="Y314" s="309"/>
      <c r="Z314" s="309"/>
      <c r="AA314" s="309"/>
      <c r="AB314" s="309"/>
      <c r="AC314" s="309"/>
      <c r="AD314" s="309"/>
      <c r="AE314" s="309"/>
      <c r="AF314" s="309"/>
      <c r="AG314" s="309"/>
      <c r="AH314" s="309"/>
      <c r="AI314" s="646" t="str">
        <f t="shared" si="21"/>
        <v/>
      </c>
      <c r="AJ314" s="647"/>
      <c r="AK314" s="366"/>
    </row>
    <row r="315" spans="2:37" ht="15.75" x14ac:dyDescent="0.25">
      <c r="B315" s="20"/>
      <c r="C315" s="346">
        <v>14</v>
      </c>
      <c r="D315" s="309"/>
      <c r="E315" s="309"/>
      <c r="F315" s="309"/>
      <c r="G315" s="309"/>
      <c r="H315" s="309"/>
      <c r="I315" s="309"/>
      <c r="J315" s="309"/>
      <c r="K315" s="309"/>
      <c r="L315" s="309"/>
      <c r="M315" s="309"/>
      <c r="N315" s="309"/>
      <c r="O315" s="309"/>
      <c r="P315" s="309"/>
      <c r="Q315" s="309"/>
      <c r="R315" s="309"/>
      <c r="S315" s="309"/>
      <c r="T315" s="309"/>
      <c r="U315" s="309"/>
      <c r="V315" s="309"/>
      <c r="W315" s="309"/>
      <c r="X315" s="309"/>
      <c r="Y315" s="309"/>
      <c r="Z315" s="309"/>
      <c r="AA315" s="309"/>
      <c r="AB315" s="309"/>
      <c r="AC315" s="309"/>
      <c r="AD315" s="309"/>
      <c r="AE315" s="309"/>
      <c r="AF315" s="309"/>
      <c r="AG315" s="309"/>
      <c r="AH315" s="309"/>
      <c r="AI315" s="646" t="str">
        <f t="shared" si="21"/>
        <v/>
      </c>
      <c r="AJ315" s="647"/>
      <c r="AK315" s="366"/>
    </row>
    <row r="316" spans="2:37" ht="15.75" x14ac:dyDescent="0.25">
      <c r="B316" s="20"/>
      <c r="C316" s="346">
        <v>15</v>
      </c>
      <c r="D316" s="309"/>
      <c r="E316" s="309"/>
      <c r="F316" s="309"/>
      <c r="G316" s="309"/>
      <c r="H316" s="309"/>
      <c r="I316" s="309"/>
      <c r="J316" s="309"/>
      <c r="K316" s="309"/>
      <c r="L316" s="309"/>
      <c r="M316" s="309"/>
      <c r="N316" s="309"/>
      <c r="O316" s="309"/>
      <c r="P316" s="309"/>
      <c r="Q316" s="309"/>
      <c r="R316" s="309"/>
      <c r="S316" s="309"/>
      <c r="T316" s="309"/>
      <c r="U316" s="309"/>
      <c r="V316" s="309"/>
      <c r="W316" s="309"/>
      <c r="X316" s="309"/>
      <c r="Y316" s="309"/>
      <c r="Z316" s="309"/>
      <c r="AA316" s="309"/>
      <c r="AB316" s="309"/>
      <c r="AC316" s="309"/>
      <c r="AD316" s="309"/>
      <c r="AE316" s="309"/>
      <c r="AF316" s="309"/>
      <c r="AG316" s="309"/>
      <c r="AH316" s="309"/>
      <c r="AI316" s="646" t="str">
        <f t="shared" si="21"/>
        <v/>
      </c>
      <c r="AJ316" s="647"/>
      <c r="AK316" s="366"/>
    </row>
    <row r="317" spans="2:37" ht="15.75" x14ac:dyDescent="0.25">
      <c r="B317" s="20"/>
      <c r="C317" s="346">
        <v>16</v>
      </c>
      <c r="D317" s="309"/>
      <c r="E317" s="309"/>
      <c r="F317" s="309"/>
      <c r="G317" s="309"/>
      <c r="H317" s="309"/>
      <c r="I317" s="309"/>
      <c r="J317" s="309"/>
      <c r="K317" s="309"/>
      <c r="L317" s="309"/>
      <c r="M317" s="309"/>
      <c r="N317" s="309"/>
      <c r="O317" s="309"/>
      <c r="P317" s="309"/>
      <c r="Q317" s="309"/>
      <c r="R317" s="309"/>
      <c r="S317" s="309"/>
      <c r="T317" s="309"/>
      <c r="U317" s="309"/>
      <c r="V317" s="309"/>
      <c r="W317" s="309"/>
      <c r="X317" s="309"/>
      <c r="Y317" s="309"/>
      <c r="Z317" s="309"/>
      <c r="AA317" s="309"/>
      <c r="AB317" s="309"/>
      <c r="AC317" s="309"/>
      <c r="AD317" s="309"/>
      <c r="AE317" s="309"/>
      <c r="AF317" s="309"/>
      <c r="AG317" s="309"/>
      <c r="AH317" s="309"/>
      <c r="AI317" s="646" t="str">
        <f t="shared" si="21"/>
        <v/>
      </c>
      <c r="AJ317" s="647"/>
      <c r="AK317" s="366"/>
    </row>
    <row r="318" spans="2:37" ht="15.75" x14ac:dyDescent="0.25">
      <c r="B318" s="20"/>
      <c r="C318" s="346">
        <v>17</v>
      </c>
      <c r="D318" s="309"/>
      <c r="E318" s="309"/>
      <c r="F318" s="309"/>
      <c r="G318" s="309"/>
      <c r="H318" s="309"/>
      <c r="I318" s="309"/>
      <c r="J318" s="309"/>
      <c r="K318" s="309"/>
      <c r="L318" s="309"/>
      <c r="M318" s="309"/>
      <c r="N318" s="309"/>
      <c r="O318" s="309"/>
      <c r="P318" s="309"/>
      <c r="Q318" s="309"/>
      <c r="R318" s="309"/>
      <c r="S318" s="309"/>
      <c r="T318" s="309"/>
      <c r="U318" s="309"/>
      <c r="V318" s="309"/>
      <c r="W318" s="309"/>
      <c r="X318" s="309"/>
      <c r="Y318" s="309"/>
      <c r="Z318" s="309"/>
      <c r="AA318" s="309"/>
      <c r="AB318" s="309"/>
      <c r="AC318" s="309"/>
      <c r="AD318" s="309"/>
      <c r="AE318" s="309"/>
      <c r="AF318" s="309"/>
      <c r="AG318" s="309"/>
      <c r="AH318" s="309"/>
      <c r="AI318" s="646" t="str">
        <f t="shared" si="21"/>
        <v/>
      </c>
      <c r="AJ318" s="647"/>
      <c r="AK318" s="366"/>
    </row>
    <row r="319" spans="2:37" ht="15.75" x14ac:dyDescent="0.25">
      <c r="B319" s="20"/>
      <c r="C319" s="346">
        <v>18</v>
      </c>
      <c r="D319" s="309"/>
      <c r="E319" s="309"/>
      <c r="F319" s="309"/>
      <c r="G319" s="309"/>
      <c r="H319" s="309"/>
      <c r="I319" s="309"/>
      <c r="J319" s="309"/>
      <c r="K319" s="309"/>
      <c r="L319" s="309"/>
      <c r="M319" s="309"/>
      <c r="N319" s="309"/>
      <c r="O319" s="309"/>
      <c r="P319" s="309"/>
      <c r="Q319" s="309"/>
      <c r="R319" s="309"/>
      <c r="S319" s="309"/>
      <c r="T319" s="309"/>
      <c r="U319" s="309"/>
      <c r="V319" s="309"/>
      <c r="W319" s="309"/>
      <c r="X319" s="309"/>
      <c r="Y319" s="309"/>
      <c r="Z319" s="309"/>
      <c r="AA319" s="309"/>
      <c r="AB319" s="309"/>
      <c r="AC319" s="309"/>
      <c r="AD319" s="309"/>
      <c r="AE319" s="309"/>
      <c r="AF319" s="309"/>
      <c r="AG319" s="309"/>
      <c r="AH319" s="309"/>
      <c r="AI319" s="646" t="str">
        <f t="shared" si="21"/>
        <v/>
      </c>
      <c r="AJ319" s="647"/>
      <c r="AK319" s="366"/>
    </row>
    <row r="320" spans="2:37" ht="15.75" x14ac:dyDescent="0.25">
      <c r="B320" s="20"/>
      <c r="C320" s="346">
        <v>19</v>
      </c>
      <c r="D320" s="309"/>
      <c r="E320" s="309"/>
      <c r="F320" s="309"/>
      <c r="G320" s="309"/>
      <c r="H320" s="309"/>
      <c r="I320" s="309"/>
      <c r="J320" s="309"/>
      <c r="K320" s="309"/>
      <c r="L320" s="309"/>
      <c r="M320" s="309"/>
      <c r="N320" s="309"/>
      <c r="O320" s="309"/>
      <c r="P320" s="309"/>
      <c r="Q320" s="309"/>
      <c r="R320" s="309"/>
      <c r="S320" s="309"/>
      <c r="T320" s="309"/>
      <c r="U320" s="309"/>
      <c r="V320" s="309"/>
      <c r="W320" s="309"/>
      <c r="X320" s="309"/>
      <c r="Y320" s="309"/>
      <c r="Z320" s="309"/>
      <c r="AA320" s="309"/>
      <c r="AB320" s="309"/>
      <c r="AC320" s="309"/>
      <c r="AD320" s="309"/>
      <c r="AE320" s="309"/>
      <c r="AF320" s="309"/>
      <c r="AG320" s="309"/>
      <c r="AH320" s="309"/>
      <c r="AI320" s="646" t="str">
        <f t="shared" si="21"/>
        <v/>
      </c>
      <c r="AJ320" s="647"/>
      <c r="AK320" s="366"/>
    </row>
    <row r="321" spans="2:37" ht="15.75" x14ac:dyDescent="0.25">
      <c r="B321" s="20"/>
      <c r="C321" s="346">
        <v>20</v>
      </c>
      <c r="D321" s="309"/>
      <c r="E321" s="309"/>
      <c r="F321" s="309"/>
      <c r="G321" s="309"/>
      <c r="H321" s="309"/>
      <c r="I321" s="309"/>
      <c r="J321" s="309"/>
      <c r="K321" s="309"/>
      <c r="L321" s="309"/>
      <c r="M321" s="309"/>
      <c r="N321" s="309"/>
      <c r="O321" s="309"/>
      <c r="P321" s="309"/>
      <c r="Q321" s="309"/>
      <c r="R321" s="309"/>
      <c r="S321" s="309"/>
      <c r="T321" s="309"/>
      <c r="U321" s="309"/>
      <c r="V321" s="309"/>
      <c r="W321" s="309"/>
      <c r="X321" s="309"/>
      <c r="Y321" s="309"/>
      <c r="Z321" s="309"/>
      <c r="AA321" s="309"/>
      <c r="AB321" s="309"/>
      <c r="AC321" s="309"/>
      <c r="AD321" s="309"/>
      <c r="AE321" s="309"/>
      <c r="AF321" s="309"/>
      <c r="AG321" s="309"/>
      <c r="AH321" s="309"/>
      <c r="AI321" s="646" t="str">
        <f t="shared" si="21"/>
        <v/>
      </c>
      <c r="AJ321" s="647"/>
      <c r="AK321" s="366"/>
    </row>
    <row r="322" spans="2:37" ht="15.75" x14ac:dyDescent="0.25">
      <c r="B322" s="20"/>
      <c r="C322" s="346">
        <v>21</v>
      </c>
      <c r="D322" s="309"/>
      <c r="E322" s="309"/>
      <c r="F322" s="309"/>
      <c r="G322" s="309"/>
      <c r="H322" s="309"/>
      <c r="I322" s="309"/>
      <c r="J322" s="309"/>
      <c r="K322" s="309"/>
      <c r="L322" s="309"/>
      <c r="M322" s="309"/>
      <c r="N322" s="309"/>
      <c r="O322" s="309"/>
      <c r="P322" s="309"/>
      <c r="Q322" s="309"/>
      <c r="R322" s="309"/>
      <c r="S322" s="309"/>
      <c r="T322" s="309"/>
      <c r="U322" s="309"/>
      <c r="V322" s="309"/>
      <c r="W322" s="309"/>
      <c r="X322" s="309"/>
      <c r="Y322" s="309"/>
      <c r="Z322" s="309"/>
      <c r="AA322" s="309"/>
      <c r="AB322" s="309"/>
      <c r="AC322" s="309"/>
      <c r="AD322" s="309"/>
      <c r="AE322" s="309"/>
      <c r="AF322" s="309"/>
      <c r="AG322" s="309"/>
      <c r="AH322" s="309"/>
      <c r="AI322" s="646" t="str">
        <f t="shared" si="21"/>
        <v/>
      </c>
      <c r="AJ322" s="647"/>
      <c r="AK322" s="366"/>
    </row>
    <row r="323" spans="2:37" ht="15.75" x14ac:dyDescent="0.25">
      <c r="B323" s="20"/>
      <c r="C323" s="346">
        <v>22</v>
      </c>
      <c r="D323" s="309"/>
      <c r="E323" s="309"/>
      <c r="F323" s="309"/>
      <c r="G323" s="309"/>
      <c r="H323" s="309"/>
      <c r="I323" s="309"/>
      <c r="J323" s="309"/>
      <c r="K323" s="309"/>
      <c r="L323" s="309"/>
      <c r="M323" s="309"/>
      <c r="N323" s="309"/>
      <c r="O323" s="309"/>
      <c r="P323" s="309"/>
      <c r="Q323" s="309"/>
      <c r="R323" s="309"/>
      <c r="S323" s="309"/>
      <c r="T323" s="309"/>
      <c r="U323" s="309"/>
      <c r="V323" s="309"/>
      <c r="W323" s="309"/>
      <c r="X323" s="309"/>
      <c r="Y323" s="309"/>
      <c r="Z323" s="309"/>
      <c r="AA323" s="309"/>
      <c r="AB323" s="309"/>
      <c r="AC323" s="309"/>
      <c r="AD323" s="309"/>
      <c r="AE323" s="309"/>
      <c r="AF323" s="309"/>
      <c r="AG323" s="309"/>
      <c r="AH323" s="309"/>
      <c r="AI323" s="646" t="str">
        <f>IFERROR(AVERAGE(D323:AH323),"")</f>
        <v/>
      </c>
      <c r="AJ323" s="647"/>
      <c r="AK323" s="366"/>
    </row>
    <row r="324" spans="2:37" ht="15.75" x14ac:dyDescent="0.25">
      <c r="B324" s="20"/>
      <c r="C324" s="346">
        <v>23</v>
      </c>
      <c r="D324" s="309"/>
      <c r="E324" s="309"/>
      <c r="F324" s="309"/>
      <c r="G324" s="309"/>
      <c r="H324" s="309"/>
      <c r="I324" s="309"/>
      <c r="J324" s="309"/>
      <c r="K324" s="309"/>
      <c r="L324" s="309"/>
      <c r="M324" s="309"/>
      <c r="N324" s="309"/>
      <c r="O324" s="309"/>
      <c r="P324" s="309"/>
      <c r="Q324" s="309"/>
      <c r="R324" s="309"/>
      <c r="S324" s="309"/>
      <c r="T324" s="309"/>
      <c r="U324" s="309"/>
      <c r="V324" s="309"/>
      <c r="W324" s="309"/>
      <c r="X324" s="309"/>
      <c r="Y324" s="309"/>
      <c r="Z324" s="309"/>
      <c r="AA324" s="309"/>
      <c r="AB324" s="309"/>
      <c r="AC324" s="309"/>
      <c r="AD324" s="309"/>
      <c r="AE324" s="309"/>
      <c r="AF324" s="309"/>
      <c r="AG324" s="309"/>
      <c r="AH324" s="309"/>
      <c r="AI324" s="646" t="str">
        <f>IFERROR(AVERAGE(D324:AH324),"")</f>
        <v/>
      </c>
      <c r="AJ324" s="647"/>
      <c r="AK324" s="366"/>
    </row>
    <row r="325" spans="2:37" ht="15.75" x14ac:dyDescent="0.25">
      <c r="B325" s="20"/>
      <c r="C325" s="347">
        <v>24</v>
      </c>
      <c r="D325" s="310"/>
      <c r="E325" s="310"/>
      <c r="F325" s="310"/>
      <c r="G325" s="310"/>
      <c r="H325" s="310"/>
      <c r="I325" s="310"/>
      <c r="J325" s="310"/>
      <c r="K325" s="310"/>
      <c r="L325" s="310"/>
      <c r="M325" s="310"/>
      <c r="N325" s="310"/>
      <c r="O325" s="310"/>
      <c r="P325" s="310"/>
      <c r="Q325" s="310"/>
      <c r="R325" s="310"/>
      <c r="S325" s="310"/>
      <c r="T325" s="310"/>
      <c r="U325" s="310"/>
      <c r="V325" s="310"/>
      <c r="W325" s="310"/>
      <c r="X325" s="310"/>
      <c r="Y325" s="310"/>
      <c r="Z325" s="310"/>
      <c r="AA325" s="310"/>
      <c r="AB325" s="310"/>
      <c r="AC325" s="310"/>
      <c r="AD325" s="310"/>
      <c r="AE325" s="310"/>
      <c r="AF325" s="310"/>
      <c r="AG325" s="310"/>
      <c r="AH325" s="310"/>
      <c r="AI325" s="648" t="str">
        <f t="shared" ref="AI325" si="22">IFERROR(AVERAGE(D325:AH325),"")</f>
        <v/>
      </c>
      <c r="AJ325" s="649"/>
      <c r="AK325" s="366"/>
    </row>
    <row r="326" spans="2:37" ht="15.75" x14ac:dyDescent="0.25">
      <c r="B326" s="20"/>
      <c r="C326" s="236"/>
      <c r="D326" s="15"/>
      <c r="E326" s="15"/>
      <c r="F326" s="15"/>
      <c r="G326" s="15"/>
      <c r="H326" s="15"/>
      <c r="I326" s="15"/>
      <c r="J326" s="15"/>
      <c r="K326" s="15"/>
      <c r="L326" s="15"/>
      <c r="M326" s="15"/>
      <c r="N326" s="15"/>
      <c r="O326" s="15"/>
      <c r="P326" s="15"/>
      <c r="Q326" s="15"/>
      <c r="R326" s="15"/>
      <c r="S326" s="15"/>
      <c r="T326" s="17"/>
      <c r="U326" s="17"/>
      <c r="V326" s="17"/>
      <c r="W326" s="17"/>
      <c r="X326" s="17"/>
      <c r="Y326" s="17"/>
      <c r="Z326" s="17"/>
      <c r="AA326" s="17"/>
      <c r="AB326" s="17"/>
      <c r="AC326" s="17"/>
      <c r="AD326" s="17"/>
      <c r="AE326" s="17"/>
      <c r="AF326" s="17"/>
      <c r="AG326" s="17"/>
      <c r="AH326" s="17"/>
      <c r="AI326" s="17"/>
      <c r="AJ326" s="21"/>
      <c r="AK326" s="366"/>
    </row>
    <row r="327" spans="2:37" ht="16.5" thickBot="1" x14ac:dyDescent="0.3">
      <c r="B327" s="60"/>
      <c r="C327" s="220"/>
      <c r="D327" s="63"/>
      <c r="E327" s="63"/>
      <c r="F327" s="63"/>
      <c r="G327" s="63"/>
      <c r="H327" s="63"/>
      <c r="I327" s="63"/>
      <c r="J327" s="63"/>
      <c r="K327" s="63"/>
      <c r="L327" s="63"/>
      <c r="M327" s="63"/>
      <c r="N327" s="63"/>
      <c r="O327" s="63"/>
      <c r="P327" s="63"/>
      <c r="Q327" s="63"/>
      <c r="R327" s="63"/>
      <c r="S327" s="63"/>
      <c r="T327" s="63"/>
      <c r="U327" s="63"/>
      <c r="V327" s="63"/>
      <c r="W327" s="63"/>
      <c r="X327" s="63"/>
      <c r="Y327" s="63"/>
      <c r="Z327" s="63"/>
      <c r="AA327" s="63"/>
      <c r="AB327" s="63"/>
      <c r="AC327" s="63"/>
      <c r="AD327" s="63"/>
      <c r="AE327" s="63"/>
      <c r="AF327" s="63"/>
      <c r="AG327" s="63"/>
      <c r="AH327" s="63"/>
      <c r="AI327" s="63"/>
      <c r="AJ327" s="64"/>
      <c r="AK327" s="366"/>
    </row>
    <row r="328" spans="2:37" ht="15.75" x14ac:dyDescent="0.25">
      <c r="B328" s="40" t="str">
        <f>"Version " &amp; Version</f>
        <v>Version FINAL 03/31/2017</v>
      </c>
      <c r="C328" s="407"/>
      <c r="D328" s="407"/>
      <c r="E328" s="407"/>
      <c r="F328" s="407"/>
      <c r="G328" s="407"/>
      <c r="H328" s="407"/>
      <c r="I328" s="407"/>
      <c r="J328" s="407"/>
      <c r="K328" s="407"/>
      <c r="L328" s="407"/>
      <c r="M328" s="407"/>
      <c r="N328" s="407"/>
      <c r="O328" s="407"/>
      <c r="P328" s="407"/>
      <c r="Q328" s="407"/>
      <c r="R328" s="407"/>
      <c r="S328" s="407"/>
      <c r="T328" s="407"/>
      <c r="U328" s="407"/>
      <c r="V328" s="407"/>
      <c r="W328" s="407"/>
      <c r="X328" s="407"/>
      <c r="Y328" s="407"/>
      <c r="Z328" s="407"/>
      <c r="AA328" s="407"/>
      <c r="AB328" s="407"/>
      <c r="AC328" s="407"/>
      <c r="AD328" s="407"/>
      <c r="AE328" s="407"/>
      <c r="AF328" s="407"/>
      <c r="AG328" s="407"/>
      <c r="AH328" s="407"/>
      <c r="AI328" s="362"/>
      <c r="AJ328" s="363"/>
      <c r="AK328" s="366"/>
    </row>
    <row r="329" spans="2:37" ht="15.75" x14ac:dyDescent="0.25">
      <c r="B329" s="20"/>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c r="AC329" s="15"/>
      <c r="AD329" s="15"/>
      <c r="AE329" s="15"/>
      <c r="AF329" s="15"/>
      <c r="AG329" s="15"/>
      <c r="AH329" s="15"/>
      <c r="AI329" s="17"/>
      <c r="AJ329" s="21"/>
      <c r="AK329" s="366"/>
    </row>
    <row r="330" spans="2:37" ht="15.75" x14ac:dyDescent="0.25">
      <c r="B330" s="487" t="s">
        <v>293</v>
      </c>
      <c r="C330" s="488"/>
      <c r="D330" s="488"/>
      <c r="E330" s="488"/>
      <c r="F330" s="488"/>
      <c r="G330" s="488"/>
      <c r="H330" s="488"/>
      <c r="I330" s="488"/>
      <c r="J330" s="488"/>
      <c r="K330" s="488"/>
      <c r="L330" s="488"/>
      <c r="M330" s="488"/>
      <c r="N330" s="488"/>
      <c r="O330" s="488"/>
      <c r="P330" s="488"/>
      <c r="Q330" s="488"/>
      <c r="R330" s="488"/>
      <c r="S330" s="15"/>
      <c r="T330" s="15"/>
      <c r="U330" s="15"/>
      <c r="V330" s="15"/>
      <c r="W330" s="15"/>
      <c r="X330" s="15"/>
      <c r="Y330" s="15"/>
      <c r="Z330" s="15"/>
      <c r="AA330" s="15"/>
      <c r="AB330" s="15"/>
      <c r="AC330" s="15"/>
      <c r="AD330" s="15"/>
      <c r="AE330" s="15"/>
      <c r="AF330" s="15"/>
      <c r="AG330" s="15"/>
      <c r="AH330" s="15"/>
      <c r="AI330" s="17"/>
      <c r="AJ330" s="21"/>
      <c r="AK330" s="366"/>
    </row>
    <row r="331" spans="2:37" ht="15.75" x14ac:dyDescent="0.25">
      <c r="B331" s="622" t="s">
        <v>281</v>
      </c>
      <c r="C331" s="545"/>
      <c r="D331" s="545"/>
      <c r="E331" s="545"/>
      <c r="F331" s="545"/>
      <c r="G331" s="545"/>
      <c r="H331" s="545"/>
      <c r="I331" s="545"/>
      <c r="J331" s="545"/>
      <c r="K331" s="545"/>
      <c r="L331" s="545"/>
      <c r="M331" s="545"/>
      <c r="N331" s="545"/>
      <c r="O331" s="545"/>
      <c r="P331" s="545"/>
      <c r="Q331" s="545"/>
      <c r="R331" s="545"/>
      <c r="S331" s="15"/>
      <c r="T331" s="15"/>
      <c r="U331" s="15"/>
      <c r="V331" s="15"/>
      <c r="W331" s="15"/>
      <c r="X331" s="15"/>
      <c r="Y331" s="15"/>
      <c r="Z331" s="15"/>
      <c r="AA331" s="15"/>
      <c r="AB331" s="15"/>
      <c r="AC331" s="15"/>
      <c r="AD331" s="15"/>
      <c r="AE331" s="15"/>
      <c r="AF331" s="15"/>
      <c r="AG331" s="15"/>
      <c r="AH331" s="15"/>
      <c r="AI331" s="17"/>
      <c r="AJ331" s="21"/>
      <c r="AK331" s="366"/>
    </row>
    <row r="332" spans="2:37" ht="15.75" x14ac:dyDescent="0.25">
      <c r="B332" s="414"/>
      <c r="C332" s="545">
        <v>2022</v>
      </c>
      <c r="D332" s="545"/>
      <c r="E332" s="545"/>
      <c r="F332" s="545"/>
      <c r="G332" s="545"/>
      <c r="H332" s="545"/>
      <c r="I332" s="545"/>
      <c r="J332" s="545"/>
      <c r="K332" s="545"/>
      <c r="L332" s="545"/>
      <c r="M332" s="545"/>
      <c r="N332" s="545"/>
      <c r="O332" s="545"/>
      <c r="P332" s="545"/>
      <c r="Q332" s="545"/>
      <c r="R332" s="331"/>
      <c r="S332" s="15"/>
      <c r="T332" s="15"/>
      <c r="U332" s="15"/>
      <c r="V332" s="15"/>
      <c r="W332" s="15"/>
      <c r="X332" s="15"/>
      <c r="Y332" s="15"/>
      <c r="Z332" s="15"/>
      <c r="AA332" s="15"/>
      <c r="AB332" s="15"/>
      <c r="AC332" s="15"/>
      <c r="AD332" s="15"/>
      <c r="AE332" s="15"/>
      <c r="AF332" s="15"/>
      <c r="AG332" s="15"/>
      <c r="AH332" s="15"/>
      <c r="AI332" s="17"/>
      <c r="AJ332" s="21"/>
      <c r="AK332" s="366"/>
    </row>
    <row r="333" spans="2:37" ht="15.75" x14ac:dyDescent="0.25">
      <c r="B333" s="20"/>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c r="AC333" s="15"/>
      <c r="AD333" s="15"/>
      <c r="AE333" s="15"/>
      <c r="AF333" s="15"/>
      <c r="AG333" s="15"/>
      <c r="AH333" s="15"/>
      <c r="AI333" s="17"/>
      <c r="AJ333" s="21"/>
      <c r="AK333" s="366"/>
    </row>
    <row r="334" spans="2:37" ht="15.75" x14ac:dyDescent="0.25">
      <c r="B334" s="20" t="s">
        <v>289</v>
      </c>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c r="AC334" s="15"/>
      <c r="AD334" s="15"/>
      <c r="AE334" s="15"/>
      <c r="AF334" s="15"/>
      <c r="AG334" s="15"/>
      <c r="AH334" s="15"/>
      <c r="AI334" s="17"/>
      <c r="AJ334" s="21"/>
      <c r="AK334" s="366"/>
    </row>
    <row r="335" spans="2:37" ht="15.75" x14ac:dyDescent="0.25">
      <c r="B335" s="20"/>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c r="AC335" s="15"/>
      <c r="AD335" s="15"/>
      <c r="AE335" s="15"/>
      <c r="AF335" s="15"/>
      <c r="AG335" s="15"/>
      <c r="AH335" s="15"/>
      <c r="AI335" s="17"/>
      <c r="AJ335" s="21"/>
      <c r="AK335" s="366"/>
    </row>
    <row r="336" spans="2:37" ht="15.75" x14ac:dyDescent="0.25">
      <c r="B336" s="20"/>
      <c r="C336" s="397" t="s">
        <v>128</v>
      </c>
      <c r="D336" s="218">
        <v>1</v>
      </c>
      <c r="E336" s="218">
        <v>2</v>
      </c>
      <c r="F336" s="218">
        <v>3</v>
      </c>
      <c r="G336" s="218">
        <v>4</v>
      </c>
      <c r="H336" s="218">
        <v>5</v>
      </c>
      <c r="I336" s="218">
        <v>6</v>
      </c>
      <c r="J336" s="218">
        <v>7</v>
      </c>
      <c r="K336" s="218">
        <v>8</v>
      </c>
      <c r="L336" s="218">
        <v>9</v>
      </c>
      <c r="M336" s="218">
        <v>10</v>
      </c>
      <c r="N336" s="218">
        <v>11</v>
      </c>
      <c r="O336" s="218">
        <v>12</v>
      </c>
      <c r="P336" s="218">
        <v>13</v>
      </c>
      <c r="Q336" s="218">
        <v>14</v>
      </c>
      <c r="R336" s="218">
        <v>15</v>
      </c>
      <c r="S336" s="218">
        <v>16</v>
      </c>
      <c r="T336" s="218">
        <v>17</v>
      </c>
      <c r="U336" s="218">
        <v>18</v>
      </c>
      <c r="V336" s="218">
        <v>19</v>
      </c>
      <c r="W336" s="218">
        <v>20</v>
      </c>
      <c r="X336" s="218">
        <v>21</v>
      </c>
      <c r="Y336" s="218">
        <v>22</v>
      </c>
      <c r="Z336" s="218">
        <v>23</v>
      </c>
      <c r="AA336" s="218">
        <v>24</v>
      </c>
      <c r="AB336" s="218">
        <v>25</v>
      </c>
      <c r="AC336" s="218">
        <v>26</v>
      </c>
      <c r="AD336" s="218">
        <v>27</v>
      </c>
      <c r="AE336" s="218">
        <v>28</v>
      </c>
      <c r="AF336" s="218">
        <v>29</v>
      </c>
      <c r="AG336" s="218">
        <v>30</v>
      </c>
      <c r="AH336" s="15"/>
      <c r="AI336" s="644" t="s">
        <v>304</v>
      </c>
      <c r="AJ336" s="645"/>
      <c r="AK336" s="366"/>
    </row>
    <row r="337" spans="2:37" ht="15.75" x14ac:dyDescent="0.25">
      <c r="B337" s="20"/>
      <c r="C337" s="397"/>
      <c r="D337" s="218" t="s">
        <v>275</v>
      </c>
      <c r="E337" s="218" t="s">
        <v>276</v>
      </c>
      <c r="F337" s="218" t="s">
        <v>277</v>
      </c>
      <c r="G337" s="218" t="s">
        <v>278</v>
      </c>
      <c r="H337" s="218" t="s">
        <v>272</v>
      </c>
      <c r="I337" s="218" t="s">
        <v>273</v>
      </c>
      <c r="J337" s="218" t="s">
        <v>274</v>
      </c>
      <c r="K337" s="218" t="str">
        <f>D337</f>
        <v>Thurs</v>
      </c>
      <c r="L337" s="218" t="str">
        <f t="shared" ref="L337:AG337" si="23">E337</f>
        <v>Fri</v>
      </c>
      <c r="M337" s="218" t="str">
        <f t="shared" si="23"/>
        <v>Sat</v>
      </c>
      <c r="N337" s="218" t="str">
        <f t="shared" si="23"/>
        <v>Sun</v>
      </c>
      <c r="O337" s="218" t="str">
        <f t="shared" si="23"/>
        <v>Mon</v>
      </c>
      <c r="P337" s="218" t="str">
        <f t="shared" si="23"/>
        <v>Tue</v>
      </c>
      <c r="Q337" s="218" t="str">
        <f t="shared" si="23"/>
        <v>Wed</v>
      </c>
      <c r="R337" s="218" t="str">
        <f t="shared" si="23"/>
        <v>Thurs</v>
      </c>
      <c r="S337" s="218" t="str">
        <f t="shared" si="23"/>
        <v>Fri</v>
      </c>
      <c r="T337" s="218" t="str">
        <f t="shared" si="23"/>
        <v>Sat</v>
      </c>
      <c r="U337" s="218" t="str">
        <f t="shared" si="23"/>
        <v>Sun</v>
      </c>
      <c r="V337" s="218" t="str">
        <f t="shared" si="23"/>
        <v>Mon</v>
      </c>
      <c r="W337" s="218" t="str">
        <f t="shared" si="23"/>
        <v>Tue</v>
      </c>
      <c r="X337" s="218" t="str">
        <f t="shared" si="23"/>
        <v>Wed</v>
      </c>
      <c r="Y337" s="218" t="str">
        <f t="shared" si="23"/>
        <v>Thurs</v>
      </c>
      <c r="Z337" s="218" t="str">
        <f t="shared" si="23"/>
        <v>Fri</v>
      </c>
      <c r="AA337" s="218" t="str">
        <f t="shared" si="23"/>
        <v>Sat</v>
      </c>
      <c r="AB337" s="218" t="str">
        <f t="shared" si="23"/>
        <v>Sun</v>
      </c>
      <c r="AC337" s="218" t="str">
        <f t="shared" si="23"/>
        <v>Mon</v>
      </c>
      <c r="AD337" s="218" t="str">
        <f t="shared" si="23"/>
        <v>Tue</v>
      </c>
      <c r="AE337" s="218" t="str">
        <f t="shared" si="23"/>
        <v>Wed</v>
      </c>
      <c r="AF337" s="218" t="str">
        <f t="shared" si="23"/>
        <v>Thurs</v>
      </c>
      <c r="AG337" s="218" t="str">
        <f t="shared" si="23"/>
        <v>Fri</v>
      </c>
      <c r="AH337" s="15"/>
      <c r="AI337" s="644" t="s">
        <v>305</v>
      </c>
      <c r="AJ337" s="645"/>
      <c r="AK337" s="366"/>
    </row>
    <row r="338" spans="2:37" ht="15.75" x14ac:dyDescent="0.25">
      <c r="B338" s="20"/>
      <c r="C338" s="214">
        <v>1</v>
      </c>
      <c r="D338" s="309"/>
      <c r="E338" s="309"/>
      <c r="F338" s="309"/>
      <c r="G338" s="309"/>
      <c r="H338" s="309"/>
      <c r="I338" s="309"/>
      <c r="J338" s="309"/>
      <c r="K338" s="309"/>
      <c r="L338" s="309"/>
      <c r="M338" s="309"/>
      <c r="N338" s="309"/>
      <c r="O338" s="309"/>
      <c r="P338" s="309"/>
      <c r="Q338" s="309"/>
      <c r="R338" s="309"/>
      <c r="S338" s="309"/>
      <c r="T338" s="309"/>
      <c r="U338" s="309"/>
      <c r="V338" s="309"/>
      <c r="W338" s="309"/>
      <c r="X338" s="309"/>
      <c r="Y338" s="309"/>
      <c r="Z338" s="309"/>
      <c r="AA338" s="309"/>
      <c r="AB338" s="309"/>
      <c r="AC338" s="309"/>
      <c r="AD338" s="309"/>
      <c r="AE338" s="309"/>
      <c r="AF338" s="309"/>
      <c r="AG338" s="309"/>
      <c r="AH338" s="15"/>
      <c r="AI338" s="650" t="str">
        <f>IFERROR(AVERAGE(D338:AG338),"")</f>
        <v/>
      </c>
      <c r="AJ338" s="651"/>
      <c r="AK338" s="366"/>
    </row>
    <row r="339" spans="2:37" ht="15.75" x14ac:dyDescent="0.25">
      <c r="B339" s="20"/>
      <c r="C339" s="214">
        <v>2</v>
      </c>
      <c r="D339" s="309"/>
      <c r="E339" s="309"/>
      <c r="F339" s="309"/>
      <c r="G339" s="309"/>
      <c r="H339" s="309"/>
      <c r="I339" s="309"/>
      <c r="J339" s="309"/>
      <c r="K339" s="309"/>
      <c r="L339" s="309"/>
      <c r="M339" s="309"/>
      <c r="N339" s="309"/>
      <c r="O339" s="309"/>
      <c r="P339" s="309"/>
      <c r="Q339" s="309"/>
      <c r="R339" s="309"/>
      <c r="S339" s="309"/>
      <c r="T339" s="309"/>
      <c r="U339" s="309"/>
      <c r="V339" s="309"/>
      <c r="W339" s="309"/>
      <c r="X339" s="309"/>
      <c r="Y339" s="309"/>
      <c r="Z339" s="309"/>
      <c r="AA339" s="309"/>
      <c r="AB339" s="309"/>
      <c r="AC339" s="309"/>
      <c r="AD339" s="309"/>
      <c r="AE339" s="309"/>
      <c r="AF339" s="309"/>
      <c r="AG339" s="309"/>
      <c r="AH339" s="15"/>
      <c r="AI339" s="646" t="str">
        <f>IFERROR(AVERAGE(D339:AG339),"")</f>
        <v/>
      </c>
      <c r="AJ339" s="647"/>
      <c r="AK339" s="366"/>
    </row>
    <row r="340" spans="2:37" ht="15.75" x14ac:dyDescent="0.25">
      <c r="B340" s="20"/>
      <c r="C340" s="214">
        <v>3</v>
      </c>
      <c r="D340" s="309"/>
      <c r="E340" s="309"/>
      <c r="F340" s="309"/>
      <c r="G340" s="309"/>
      <c r="H340" s="309"/>
      <c r="I340" s="309"/>
      <c r="J340" s="309"/>
      <c r="K340" s="309"/>
      <c r="L340" s="309"/>
      <c r="M340" s="309"/>
      <c r="N340" s="309"/>
      <c r="O340" s="309"/>
      <c r="P340" s="309"/>
      <c r="Q340" s="309"/>
      <c r="R340" s="309"/>
      <c r="S340" s="309"/>
      <c r="T340" s="309"/>
      <c r="U340" s="309"/>
      <c r="V340" s="309"/>
      <c r="W340" s="309"/>
      <c r="X340" s="309"/>
      <c r="Y340" s="309"/>
      <c r="Z340" s="309"/>
      <c r="AA340" s="309"/>
      <c r="AB340" s="309"/>
      <c r="AC340" s="309"/>
      <c r="AD340" s="309"/>
      <c r="AE340" s="309"/>
      <c r="AF340" s="309"/>
      <c r="AG340" s="309"/>
      <c r="AH340" s="15"/>
      <c r="AI340" s="646" t="str">
        <f t="shared" ref="AI340:AI361" si="24">IFERROR(AVERAGE(D340:AG340),"")</f>
        <v/>
      </c>
      <c r="AJ340" s="647"/>
      <c r="AK340" s="366"/>
    </row>
    <row r="341" spans="2:37" ht="15.75" x14ac:dyDescent="0.25">
      <c r="B341" s="20"/>
      <c r="C341" s="214">
        <v>4</v>
      </c>
      <c r="D341" s="309"/>
      <c r="E341" s="309"/>
      <c r="F341" s="309"/>
      <c r="G341" s="309"/>
      <c r="H341" s="309"/>
      <c r="I341" s="309"/>
      <c r="J341" s="309"/>
      <c r="K341" s="309"/>
      <c r="L341" s="309"/>
      <c r="M341" s="309"/>
      <c r="N341" s="309"/>
      <c r="O341" s="309"/>
      <c r="P341" s="309"/>
      <c r="Q341" s="309"/>
      <c r="R341" s="309"/>
      <c r="S341" s="309"/>
      <c r="T341" s="309"/>
      <c r="U341" s="309"/>
      <c r="V341" s="309"/>
      <c r="W341" s="309"/>
      <c r="X341" s="309"/>
      <c r="Y341" s="309"/>
      <c r="Z341" s="309"/>
      <c r="AA341" s="309"/>
      <c r="AB341" s="309"/>
      <c r="AC341" s="309"/>
      <c r="AD341" s="309"/>
      <c r="AE341" s="309"/>
      <c r="AF341" s="309"/>
      <c r="AG341" s="309"/>
      <c r="AH341" s="15"/>
      <c r="AI341" s="646" t="str">
        <f t="shared" si="24"/>
        <v/>
      </c>
      <c r="AJ341" s="647"/>
      <c r="AK341" s="366"/>
    </row>
    <row r="342" spans="2:37" ht="15.75" x14ac:dyDescent="0.25">
      <c r="B342" s="20"/>
      <c r="C342" s="214">
        <v>5</v>
      </c>
      <c r="D342" s="309"/>
      <c r="E342" s="309"/>
      <c r="F342" s="309"/>
      <c r="G342" s="309"/>
      <c r="H342" s="309"/>
      <c r="I342" s="309"/>
      <c r="J342" s="309"/>
      <c r="K342" s="309"/>
      <c r="L342" s="309"/>
      <c r="M342" s="309"/>
      <c r="N342" s="309"/>
      <c r="O342" s="309"/>
      <c r="P342" s="309"/>
      <c r="Q342" s="309"/>
      <c r="R342" s="309"/>
      <c r="S342" s="309"/>
      <c r="T342" s="309"/>
      <c r="U342" s="309"/>
      <c r="V342" s="309"/>
      <c r="W342" s="309"/>
      <c r="X342" s="309"/>
      <c r="Y342" s="309"/>
      <c r="Z342" s="309"/>
      <c r="AA342" s="309"/>
      <c r="AB342" s="309"/>
      <c r="AC342" s="309"/>
      <c r="AD342" s="309"/>
      <c r="AE342" s="309"/>
      <c r="AF342" s="309"/>
      <c r="AG342" s="309"/>
      <c r="AH342" s="15"/>
      <c r="AI342" s="646" t="str">
        <f t="shared" si="24"/>
        <v/>
      </c>
      <c r="AJ342" s="647"/>
      <c r="AK342" s="366"/>
    </row>
    <row r="343" spans="2:37" ht="15.75" x14ac:dyDescent="0.25">
      <c r="B343" s="20"/>
      <c r="C343" s="214">
        <v>6</v>
      </c>
      <c r="D343" s="309"/>
      <c r="E343" s="309"/>
      <c r="F343" s="309"/>
      <c r="G343" s="309"/>
      <c r="H343" s="309"/>
      <c r="I343" s="309"/>
      <c r="J343" s="309"/>
      <c r="K343" s="309"/>
      <c r="L343" s="309"/>
      <c r="M343" s="309"/>
      <c r="N343" s="309"/>
      <c r="O343" s="309"/>
      <c r="P343" s="309"/>
      <c r="Q343" s="309"/>
      <c r="R343" s="309"/>
      <c r="S343" s="309"/>
      <c r="T343" s="309"/>
      <c r="U343" s="309"/>
      <c r="V343" s="309"/>
      <c r="W343" s="309"/>
      <c r="X343" s="309"/>
      <c r="Y343" s="309"/>
      <c r="Z343" s="309"/>
      <c r="AA343" s="309"/>
      <c r="AB343" s="309"/>
      <c r="AC343" s="309"/>
      <c r="AD343" s="309"/>
      <c r="AE343" s="309"/>
      <c r="AF343" s="309"/>
      <c r="AG343" s="309"/>
      <c r="AH343" s="15"/>
      <c r="AI343" s="646" t="str">
        <f t="shared" si="24"/>
        <v/>
      </c>
      <c r="AJ343" s="647"/>
      <c r="AK343" s="366"/>
    </row>
    <row r="344" spans="2:37" ht="15.75" x14ac:dyDescent="0.25">
      <c r="B344" s="20"/>
      <c r="C344" s="214">
        <v>7</v>
      </c>
      <c r="D344" s="309"/>
      <c r="E344" s="309"/>
      <c r="F344" s="309"/>
      <c r="G344" s="309"/>
      <c r="H344" s="309"/>
      <c r="I344" s="309"/>
      <c r="J344" s="309"/>
      <c r="K344" s="309"/>
      <c r="L344" s="309"/>
      <c r="M344" s="309"/>
      <c r="N344" s="309"/>
      <c r="O344" s="309"/>
      <c r="P344" s="309"/>
      <c r="Q344" s="309"/>
      <c r="R344" s="309"/>
      <c r="S344" s="309"/>
      <c r="T344" s="309"/>
      <c r="U344" s="309"/>
      <c r="V344" s="309"/>
      <c r="W344" s="309"/>
      <c r="X344" s="309"/>
      <c r="Y344" s="309"/>
      <c r="Z344" s="309"/>
      <c r="AA344" s="309"/>
      <c r="AB344" s="309"/>
      <c r="AC344" s="309"/>
      <c r="AD344" s="309"/>
      <c r="AE344" s="309"/>
      <c r="AF344" s="309"/>
      <c r="AG344" s="309"/>
      <c r="AH344" s="15"/>
      <c r="AI344" s="646" t="str">
        <f t="shared" si="24"/>
        <v/>
      </c>
      <c r="AJ344" s="647"/>
      <c r="AK344" s="366"/>
    </row>
    <row r="345" spans="2:37" ht="15.75" x14ac:dyDescent="0.25">
      <c r="B345" s="20"/>
      <c r="C345" s="214">
        <v>8</v>
      </c>
      <c r="D345" s="309"/>
      <c r="E345" s="309"/>
      <c r="F345" s="309"/>
      <c r="G345" s="309"/>
      <c r="H345" s="309"/>
      <c r="I345" s="309"/>
      <c r="J345" s="309"/>
      <c r="K345" s="309"/>
      <c r="L345" s="309"/>
      <c r="M345" s="309"/>
      <c r="N345" s="309"/>
      <c r="O345" s="309"/>
      <c r="P345" s="309"/>
      <c r="Q345" s="309"/>
      <c r="R345" s="309"/>
      <c r="S345" s="309"/>
      <c r="T345" s="309"/>
      <c r="U345" s="309"/>
      <c r="V345" s="309"/>
      <c r="W345" s="309"/>
      <c r="X345" s="309"/>
      <c r="Y345" s="309"/>
      <c r="Z345" s="309"/>
      <c r="AA345" s="309"/>
      <c r="AB345" s="309"/>
      <c r="AC345" s="309"/>
      <c r="AD345" s="309"/>
      <c r="AE345" s="309"/>
      <c r="AF345" s="309"/>
      <c r="AG345" s="309"/>
      <c r="AH345" s="15"/>
      <c r="AI345" s="646" t="str">
        <f t="shared" si="24"/>
        <v/>
      </c>
      <c r="AJ345" s="647"/>
      <c r="AK345" s="366"/>
    </row>
    <row r="346" spans="2:37" ht="15.75" x14ac:dyDescent="0.25">
      <c r="B346" s="20"/>
      <c r="C346" s="214">
        <v>9</v>
      </c>
      <c r="D346" s="309"/>
      <c r="E346" s="309"/>
      <c r="F346" s="309"/>
      <c r="G346" s="309"/>
      <c r="H346" s="309"/>
      <c r="I346" s="309"/>
      <c r="J346" s="309"/>
      <c r="K346" s="309"/>
      <c r="L346" s="309"/>
      <c r="M346" s="309"/>
      <c r="N346" s="309"/>
      <c r="O346" s="309"/>
      <c r="P346" s="309"/>
      <c r="Q346" s="309"/>
      <c r="R346" s="309"/>
      <c r="S346" s="309"/>
      <c r="T346" s="309"/>
      <c r="U346" s="309"/>
      <c r="V346" s="309"/>
      <c r="W346" s="309"/>
      <c r="X346" s="309"/>
      <c r="Y346" s="309"/>
      <c r="Z346" s="309"/>
      <c r="AA346" s="309"/>
      <c r="AB346" s="309"/>
      <c r="AC346" s="309"/>
      <c r="AD346" s="309"/>
      <c r="AE346" s="309"/>
      <c r="AF346" s="309"/>
      <c r="AG346" s="309"/>
      <c r="AH346" s="15"/>
      <c r="AI346" s="646" t="str">
        <f t="shared" si="24"/>
        <v/>
      </c>
      <c r="AJ346" s="647"/>
      <c r="AK346" s="366"/>
    </row>
    <row r="347" spans="2:37" ht="15.75" x14ac:dyDescent="0.25">
      <c r="B347" s="20"/>
      <c r="C347" s="346">
        <v>10</v>
      </c>
      <c r="D347" s="309"/>
      <c r="E347" s="309"/>
      <c r="F347" s="309"/>
      <c r="G347" s="309"/>
      <c r="H347" s="309"/>
      <c r="I347" s="309"/>
      <c r="J347" s="309"/>
      <c r="K347" s="309"/>
      <c r="L347" s="309"/>
      <c r="M347" s="309"/>
      <c r="N347" s="309"/>
      <c r="O347" s="309"/>
      <c r="P347" s="309"/>
      <c r="Q347" s="309"/>
      <c r="R347" s="309"/>
      <c r="S347" s="309"/>
      <c r="T347" s="309"/>
      <c r="U347" s="309"/>
      <c r="V347" s="309"/>
      <c r="W347" s="309"/>
      <c r="X347" s="309"/>
      <c r="Y347" s="309"/>
      <c r="Z347" s="309"/>
      <c r="AA347" s="309"/>
      <c r="AB347" s="309"/>
      <c r="AC347" s="309"/>
      <c r="AD347" s="309"/>
      <c r="AE347" s="309"/>
      <c r="AF347" s="309"/>
      <c r="AG347" s="309"/>
      <c r="AH347" s="15"/>
      <c r="AI347" s="646" t="str">
        <f t="shared" si="24"/>
        <v/>
      </c>
      <c r="AJ347" s="647"/>
      <c r="AK347" s="366"/>
    </row>
    <row r="348" spans="2:37" ht="15.75" x14ac:dyDescent="0.25">
      <c r="B348" s="20"/>
      <c r="C348" s="346">
        <v>11</v>
      </c>
      <c r="D348" s="309"/>
      <c r="E348" s="309"/>
      <c r="F348" s="309"/>
      <c r="G348" s="309"/>
      <c r="H348" s="309"/>
      <c r="I348" s="309"/>
      <c r="J348" s="309"/>
      <c r="K348" s="309"/>
      <c r="L348" s="309"/>
      <c r="M348" s="309"/>
      <c r="N348" s="309"/>
      <c r="O348" s="309"/>
      <c r="P348" s="309"/>
      <c r="Q348" s="309"/>
      <c r="R348" s="309"/>
      <c r="S348" s="309"/>
      <c r="T348" s="309"/>
      <c r="U348" s="309"/>
      <c r="V348" s="309"/>
      <c r="W348" s="309"/>
      <c r="X348" s="309"/>
      <c r="Y348" s="309"/>
      <c r="Z348" s="309"/>
      <c r="AA348" s="309"/>
      <c r="AB348" s="309"/>
      <c r="AC348" s="309"/>
      <c r="AD348" s="309"/>
      <c r="AE348" s="309"/>
      <c r="AF348" s="309"/>
      <c r="AG348" s="309"/>
      <c r="AH348" s="15"/>
      <c r="AI348" s="646" t="str">
        <f t="shared" si="24"/>
        <v/>
      </c>
      <c r="AJ348" s="647"/>
      <c r="AK348" s="366"/>
    </row>
    <row r="349" spans="2:37" ht="15.75" x14ac:dyDescent="0.25">
      <c r="B349" s="20"/>
      <c r="C349" s="346">
        <v>12</v>
      </c>
      <c r="D349" s="309"/>
      <c r="E349" s="309"/>
      <c r="F349" s="309"/>
      <c r="G349" s="309"/>
      <c r="H349" s="309"/>
      <c r="I349" s="309"/>
      <c r="J349" s="309"/>
      <c r="K349" s="309"/>
      <c r="L349" s="309"/>
      <c r="M349" s="309"/>
      <c r="N349" s="309"/>
      <c r="O349" s="309"/>
      <c r="P349" s="309"/>
      <c r="Q349" s="309"/>
      <c r="R349" s="309"/>
      <c r="S349" s="309"/>
      <c r="T349" s="309"/>
      <c r="U349" s="309"/>
      <c r="V349" s="309"/>
      <c r="W349" s="309"/>
      <c r="X349" s="309"/>
      <c r="Y349" s="309"/>
      <c r="Z349" s="309"/>
      <c r="AA349" s="309"/>
      <c r="AB349" s="309"/>
      <c r="AC349" s="309"/>
      <c r="AD349" s="309"/>
      <c r="AE349" s="309"/>
      <c r="AF349" s="309"/>
      <c r="AG349" s="309"/>
      <c r="AH349" s="15"/>
      <c r="AI349" s="646" t="str">
        <f t="shared" si="24"/>
        <v/>
      </c>
      <c r="AJ349" s="647"/>
      <c r="AK349" s="366"/>
    </row>
    <row r="350" spans="2:37" ht="15.75" x14ac:dyDescent="0.25">
      <c r="B350" s="20"/>
      <c r="C350" s="346">
        <v>13</v>
      </c>
      <c r="D350" s="309"/>
      <c r="E350" s="309"/>
      <c r="F350" s="309"/>
      <c r="G350" s="309"/>
      <c r="H350" s="309"/>
      <c r="I350" s="309"/>
      <c r="J350" s="309"/>
      <c r="K350" s="309"/>
      <c r="L350" s="309"/>
      <c r="M350" s="309"/>
      <c r="N350" s="309"/>
      <c r="O350" s="309"/>
      <c r="P350" s="309"/>
      <c r="Q350" s="309"/>
      <c r="R350" s="309"/>
      <c r="S350" s="309"/>
      <c r="T350" s="309"/>
      <c r="U350" s="309"/>
      <c r="V350" s="309"/>
      <c r="W350" s="309"/>
      <c r="X350" s="309"/>
      <c r="Y350" s="309"/>
      <c r="Z350" s="309"/>
      <c r="AA350" s="309"/>
      <c r="AB350" s="309"/>
      <c r="AC350" s="309"/>
      <c r="AD350" s="309"/>
      <c r="AE350" s="309"/>
      <c r="AF350" s="309"/>
      <c r="AG350" s="309"/>
      <c r="AH350" s="15"/>
      <c r="AI350" s="646" t="str">
        <f t="shared" si="24"/>
        <v/>
      </c>
      <c r="AJ350" s="647"/>
      <c r="AK350" s="366"/>
    </row>
    <row r="351" spans="2:37" ht="15.75" x14ac:dyDescent="0.25">
      <c r="B351" s="20"/>
      <c r="C351" s="346">
        <v>14</v>
      </c>
      <c r="D351" s="309"/>
      <c r="E351" s="309"/>
      <c r="F351" s="309"/>
      <c r="G351" s="309"/>
      <c r="H351" s="309"/>
      <c r="I351" s="309"/>
      <c r="J351" s="309"/>
      <c r="K351" s="309"/>
      <c r="L351" s="309"/>
      <c r="M351" s="309"/>
      <c r="N351" s="309"/>
      <c r="O351" s="309"/>
      <c r="P351" s="309"/>
      <c r="Q351" s="309"/>
      <c r="R351" s="309"/>
      <c r="S351" s="309"/>
      <c r="T351" s="309"/>
      <c r="U351" s="309"/>
      <c r="V351" s="309"/>
      <c r="W351" s="309"/>
      <c r="X351" s="309"/>
      <c r="Y351" s="309"/>
      <c r="Z351" s="309"/>
      <c r="AA351" s="309"/>
      <c r="AB351" s="309"/>
      <c r="AC351" s="309"/>
      <c r="AD351" s="309"/>
      <c r="AE351" s="309"/>
      <c r="AF351" s="309"/>
      <c r="AG351" s="309"/>
      <c r="AH351" s="15"/>
      <c r="AI351" s="646" t="str">
        <f t="shared" si="24"/>
        <v/>
      </c>
      <c r="AJ351" s="647"/>
      <c r="AK351" s="366"/>
    </row>
    <row r="352" spans="2:37" ht="15.75" x14ac:dyDescent="0.25">
      <c r="B352" s="20"/>
      <c r="C352" s="346">
        <v>15</v>
      </c>
      <c r="D352" s="309"/>
      <c r="E352" s="309"/>
      <c r="F352" s="309"/>
      <c r="G352" s="309"/>
      <c r="H352" s="309"/>
      <c r="I352" s="309"/>
      <c r="J352" s="309"/>
      <c r="K352" s="309"/>
      <c r="L352" s="309"/>
      <c r="M352" s="309"/>
      <c r="N352" s="309"/>
      <c r="O352" s="309"/>
      <c r="P352" s="309"/>
      <c r="Q352" s="309"/>
      <c r="R352" s="309"/>
      <c r="S352" s="309"/>
      <c r="T352" s="309"/>
      <c r="U352" s="309"/>
      <c r="V352" s="309"/>
      <c r="W352" s="309"/>
      <c r="X352" s="309"/>
      <c r="Y352" s="309"/>
      <c r="Z352" s="309"/>
      <c r="AA352" s="309"/>
      <c r="AB352" s="309"/>
      <c r="AC352" s="309"/>
      <c r="AD352" s="309"/>
      <c r="AE352" s="309"/>
      <c r="AF352" s="309"/>
      <c r="AG352" s="309"/>
      <c r="AH352" s="15"/>
      <c r="AI352" s="646" t="str">
        <f t="shared" si="24"/>
        <v/>
      </c>
      <c r="AJ352" s="647"/>
      <c r="AK352" s="366"/>
    </row>
    <row r="353" spans="2:37" ht="15.75" x14ac:dyDescent="0.25">
      <c r="B353" s="20"/>
      <c r="C353" s="346">
        <v>16</v>
      </c>
      <c r="D353" s="309"/>
      <c r="E353" s="309"/>
      <c r="F353" s="309"/>
      <c r="G353" s="309"/>
      <c r="H353" s="309"/>
      <c r="I353" s="309"/>
      <c r="J353" s="309"/>
      <c r="K353" s="309"/>
      <c r="L353" s="309"/>
      <c r="M353" s="309"/>
      <c r="N353" s="309"/>
      <c r="O353" s="309"/>
      <c r="P353" s="309"/>
      <c r="Q353" s="309"/>
      <c r="R353" s="309"/>
      <c r="S353" s="309"/>
      <c r="T353" s="309"/>
      <c r="U353" s="309"/>
      <c r="V353" s="309"/>
      <c r="W353" s="309"/>
      <c r="X353" s="309"/>
      <c r="Y353" s="309"/>
      <c r="Z353" s="309"/>
      <c r="AA353" s="309"/>
      <c r="AB353" s="309"/>
      <c r="AC353" s="309"/>
      <c r="AD353" s="309"/>
      <c r="AE353" s="309"/>
      <c r="AF353" s="309"/>
      <c r="AG353" s="309"/>
      <c r="AH353" s="15"/>
      <c r="AI353" s="646" t="str">
        <f t="shared" si="24"/>
        <v/>
      </c>
      <c r="AJ353" s="647"/>
      <c r="AK353" s="366"/>
    </row>
    <row r="354" spans="2:37" ht="15.75" x14ac:dyDescent="0.25">
      <c r="B354" s="20"/>
      <c r="C354" s="346">
        <v>17</v>
      </c>
      <c r="D354" s="309"/>
      <c r="E354" s="309"/>
      <c r="F354" s="309"/>
      <c r="G354" s="309"/>
      <c r="H354" s="309"/>
      <c r="I354" s="309"/>
      <c r="J354" s="309"/>
      <c r="K354" s="309"/>
      <c r="L354" s="309"/>
      <c r="M354" s="309"/>
      <c r="N354" s="309"/>
      <c r="O354" s="309"/>
      <c r="P354" s="309"/>
      <c r="Q354" s="309"/>
      <c r="R354" s="309"/>
      <c r="S354" s="309"/>
      <c r="T354" s="309"/>
      <c r="U354" s="309"/>
      <c r="V354" s="309"/>
      <c r="W354" s="309"/>
      <c r="X354" s="309"/>
      <c r="Y354" s="309"/>
      <c r="Z354" s="309"/>
      <c r="AA354" s="309"/>
      <c r="AB354" s="309"/>
      <c r="AC354" s="309"/>
      <c r="AD354" s="309"/>
      <c r="AE354" s="309"/>
      <c r="AF354" s="309"/>
      <c r="AG354" s="309"/>
      <c r="AH354" s="15"/>
      <c r="AI354" s="646" t="str">
        <f t="shared" si="24"/>
        <v/>
      </c>
      <c r="AJ354" s="647"/>
      <c r="AK354" s="366"/>
    </row>
    <row r="355" spans="2:37" ht="15.75" x14ac:dyDescent="0.25">
      <c r="B355" s="20"/>
      <c r="C355" s="346">
        <v>18</v>
      </c>
      <c r="D355" s="309"/>
      <c r="E355" s="309"/>
      <c r="F355" s="309"/>
      <c r="G355" s="309"/>
      <c r="H355" s="309"/>
      <c r="I355" s="309"/>
      <c r="J355" s="309"/>
      <c r="K355" s="309"/>
      <c r="L355" s="309"/>
      <c r="M355" s="309"/>
      <c r="N355" s="309"/>
      <c r="O355" s="309"/>
      <c r="P355" s="309"/>
      <c r="Q355" s="309"/>
      <c r="R355" s="309"/>
      <c r="S355" s="309"/>
      <c r="T355" s="309"/>
      <c r="U355" s="309"/>
      <c r="V355" s="309"/>
      <c r="W355" s="309"/>
      <c r="X355" s="309"/>
      <c r="Y355" s="309"/>
      <c r="Z355" s="309"/>
      <c r="AA355" s="309"/>
      <c r="AB355" s="309"/>
      <c r="AC355" s="309"/>
      <c r="AD355" s="309"/>
      <c r="AE355" s="309"/>
      <c r="AF355" s="309"/>
      <c r="AG355" s="309"/>
      <c r="AH355" s="15"/>
      <c r="AI355" s="646" t="str">
        <f t="shared" si="24"/>
        <v/>
      </c>
      <c r="AJ355" s="647"/>
      <c r="AK355" s="366"/>
    </row>
    <row r="356" spans="2:37" ht="15.75" x14ac:dyDescent="0.25">
      <c r="B356" s="20"/>
      <c r="C356" s="346">
        <v>19</v>
      </c>
      <c r="D356" s="309"/>
      <c r="E356" s="309"/>
      <c r="F356" s="309"/>
      <c r="G356" s="309"/>
      <c r="H356" s="309"/>
      <c r="I356" s="309"/>
      <c r="J356" s="309"/>
      <c r="K356" s="309"/>
      <c r="L356" s="309"/>
      <c r="M356" s="309"/>
      <c r="N356" s="309"/>
      <c r="O356" s="309"/>
      <c r="P356" s="309"/>
      <c r="Q356" s="309"/>
      <c r="R356" s="309"/>
      <c r="S356" s="309"/>
      <c r="T356" s="309"/>
      <c r="U356" s="309"/>
      <c r="V356" s="309"/>
      <c r="W356" s="309"/>
      <c r="X356" s="309"/>
      <c r="Y356" s="309"/>
      <c r="Z356" s="309"/>
      <c r="AA356" s="309"/>
      <c r="AB356" s="309"/>
      <c r="AC356" s="309"/>
      <c r="AD356" s="309"/>
      <c r="AE356" s="309"/>
      <c r="AF356" s="309"/>
      <c r="AG356" s="309"/>
      <c r="AH356" s="15"/>
      <c r="AI356" s="646" t="str">
        <f t="shared" si="24"/>
        <v/>
      </c>
      <c r="AJ356" s="647"/>
      <c r="AK356" s="366"/>
    </row>
    <row r="357" spans="2:37" ht="15.75" x14ac:dyDescent="0.25">
      <c r="B357" s="20"/>
      <c r="C357" s="346">
        <v>20</v>
      </c>
      <c r="D357" s="309"/>
      <c r="E357" s="309"/>
      <c r="F357" s="309"/>
      <c r="G357" s="309"/>
      <c r="H357" s="309"/>
      <c r="I357" s="309"/>
      <c r="J357" s="309"/>
      <c r="K357" s="309"/>
      <c r="L357" s="309"/>
      <c r="M357" s="309"/>
      <c r="N357" s="309"/>
      <c r="O357" s="309"/>
      <c r="P357" s="309"/>
      <c r="Q357" s="309"/>
      <c r="R357" s="309"/>
      <c r="S357" s="309"/>
      <c r="T357" s="309"/>
      <c r="U357" s="309"/>
      <c r="V357" s="309"/>
      <c r="W357" s="309"/>
      <c r="X357" s="309"/>
      <c r="Y357" s="309"/>
      <c r="Z357" s="309"/>
      <c r="AA357" s="309"/>
      <c r="AB357" s="309"/>
      <c r="AC357" s="309"/>
      <c r="AD357" s="309"/>
      <c r="AE357" s="309"/>
      <c r="AF357" s="309"/>
      <c r="AG357" s="309"/>
      <c r="AH357" s="15"/>
      <c r="AI357" s="646" t="str">
        <f t="shared" si="24"/>
        <v/>
      </c>
      <c r="AJ357" s="647"/>
      <c r="AK357" s="366"/>
    </row>
    <row r="358" spans="2:37" ht="15.75" x14ac:dyDescent="0.25">
      <c r="B358" s="20"/>
      <c r="C358" s="346">
        <v>21</v>
      </c>
      <c r="D358" s="309"/>
      <c r="E358" s="309"/>
      <c r="F358" s="309"/>
      <c r="G358" s="309"/>
      <c r="H358" s="309"/>
      <c r="I358" s="309"/>
      <c r="J358" s="309"/>
      <c r="K358" s="309"/>
      <c r="L358" s="309"/>
      <c r="M358" s="309"/>
      <c r="N358" s="309"/>
      <c r="O358" s="309"/>
      <c r="P358" s="309"/>
      <c r="Q358" s="309"/>
      <c r="R358" s="309"/>
      <c r="S358" s="309"/>
      <c r="T358" s="309"/>
      <c r="U358" s="309"/>
      <c r="V358" s="309"/>
      <c r="W358" s="309"/>
      <c r="X358" s="309"/>
      <c r="Y358" s="309"/>
      <c r="Z358" s="309"/>
      <c r="AA358" s="309"/>
      <c r="AB358" s="309"/>
      <c r="AC358" s="309"/>
      <c r="AD358" s="309"/>
      <c r="AE358" s="309"/>
      <c r="AF358" s="309"/>
      <c r="AG358" s="309"/>
      <c r="AH358" s="15"/>
      <c r="AI358" s="646" t="str">
        <f t="shared" si="24"/>
        <v/>
      </c>
      <c r="AJ358" s="647"/>
      <c r="AK358" s="366"/>
    </row>
    <row r="359" spans="2:37" ht="15.75" x14ac:dyDescent="0.25">
      <c r="B359" s="20"/>
      <c r="C359" s="346">
        <v>22</v>
      </c>
      <c r="D359" s="309"/>
      <c r="E359" s="309"/>
      <c r="F359" s="309"/>
      <c r="G359" s="309"/>
      <c r="H359" s="309"/>
      <c r="I359" s="309"/>
      <c r="J359" s="309"/>
      <c r="K359" s="309"/>
      <c r="L359" s="309"/>
      <c r="M359" s="309"/>
      <c r="N359" s="309"/>
      <c r="O359" s="309"/>
      <c r="P359" s="309"/>
      <c r="Q359" s="309"/>
      <c r="R359" s="309"/>
      <c r="S359" s="309"/>
      <c r="T359" s="309"/>
      <c r="U359" s="309"/>
      <c r="V359" s="309"/>
      <c r="W359" s="309"/>
      <c r="X359" s="309"/>
      <c r="Y359" s="309"/>
      <c r="Z359" s="309"/>
      <c r="AA359" s="309"/>
      <c r="AB359" s="309"/>
      <c r="AC359" s="309"/>
      <c r="AD359" s="309"/>
      <c r="AE359" s="309"/>
      <c r="AF359" s="309"/>
      <c r="AG359" s="309"/>
      <c r="AH359" s="15"/>
      <c r="AI359" s="646" t="str">
        <f t="shared" si="24"/>
        <v/>
      </c>
      <c r="AJ359" s="647"/>
      <c r="AK359" s="366"/>
    </row>
    <row r="360" spans="2:37" ht="15.75" x14ac:dyDescent="0.25">
      <c r="B360" s="20"/>
      <c r="C360" s="346">
        <v>23</v>
      </c>
      <c r="D360" s="309"/>
      <c r="E360" s="309"/>
      <c r="F360" s="309"/>
      <c r="G360" s="309"/>
      <c r="H360" s="309"/>
      <c r="I360" s="309"/>
      <c r="J360" s="309"/>
      <c r="K360" s="309"/>
      <c r="L360" s="309"/>
      <c r="M360" s="309"/>
      <c r="N360" s="309"/>
      <c r="O360" s="309"/>
      <c r="P360" s="309"/>
      <c r="Q360" s="309"/>
      <c r="R360" s="309"/>
      <c r="S360" s="309"/>
      <c r="T360" s="309"/>
      <c r="U360" s="309"/>
      <c r="V360" s="309"/>
      <c r="W360" s="309"/>
      <c r="X360" s="309"/>
      <c r="Y360" s="309"/>
      <c r="Z360" s="309"/>
      <c r="AA360" s="309"/>
      <c r="AB360" s="309"/>
      <c r="AC360" s="309"/>
      <c r="AD360" s="309"/>
      <c r="AE360" s="309"/>
      <c r="AF360" s="309"/>
      <c r="AG360" s="309"/>
      <c r="AH360" s="15"/>
      <c r="AI360" s="646" t="str">
        <f t="shared" si="24"/>
        <v/>
      </c>
      <c r="AJ360" s="647"/>
      <c r="AK360" s="366"/>
    </row>
    <row r="361" spans="2:37" ht="15.75" x14ac:dyDescent="0.25">
      <c r="B361" s="20"/>
      <c r="C361" s="347">
        <v>24</v>
      </c>
      <c r="D361" s="310"/>
      <c r="E361" s="310"/>
      <c r="F361" s="310"/>
      <c r="G361" s="310"/>
      <c r="H361" s="310"/>
      <c r="I361" s="310"/>
      <c r="J361" s="310"/>
      <c r="K361" s="310"/>
      <c r="L361" s="310"/>
      <c r="M361" s="310"/>
      <c r="N361" s="310"/>
      <c r="O361" s="310"/>
      <c r="P361" s="310"/>
      <c r="Q361" s="310"/>
      <c r="R361" s="310"/>
      <c r="S361" s="310"/>
      <c r="T361" s="310"/>
      <c r="U361" s="310"/>
      <c r="V361" s="310"/>
      <c r="W361" s="310"/>
      <c r="X361" s="310"/>
      <c r="Y361" s="310"/>
      <c r="Z361" s="310"/>
      <c r="AA361" s="310"/>
      <c r="AB361" s="310"/>
      <c r="AC361" s="310"/>
      <c r="AD361" s="310"/>
      <c r="AE361" s="310"/>
      <c r="AF361" s="310"/>
      <c r="AG361" s="310"/>
      <c r="AH361" s="15"/>
      <c r="AI361" s="648" t="str">
        <f t="shared" si="24"/>
        <v/>
      </c>
      <c r="AJ361" s="649"/>
      <c r="AK361" s="366"/>
    </row>
    <row r="362" spans="2:37" ht="15.75" x14ac:dyDescent="0.25">
      <c r="B362" s="20"/>
      <c r="C362" s="236"/>
      <c r="D362" s="15"/>
      <c r="E362" s="15"/>
      <c r="F362" s="15"/>
      <c r="G362" s="15"/>
      <c r="H362" s="15"/>
      <c r="I362" s="15"/>
      <c r="J362" s="15"/>
      <c r="K362" s="15"/>
      <c r="L362" s="15"/>
      <c r="M362" s="15"/>
      <c r="N362" s="15"/>
      <c r="O362" s="15"/>
      <c r="P362" s="15"/>
      <c r="Q362" s="15"/>
      <c r="R362" s="15"/>
      <c r="S362" s="15"/>
      <c r="T362" s="17"/>
      <c r="U362" s="17"/>
      <c r="V362" s="17"/>
      <c r="W362" s="17"/>
      <c r="X362" s="17"/>
      <c r="Y362" s="17"/>
      <c r="Z362" s="17"/>
      <c r="AA362" s="17"/>
      <c r="AB362" s="17"/>
      <c r="AC362" s="17"/>
      <c r="AD362" s="17"/>
      <c r="AE362" s="17"/>
      <c r="AF362" s="17"/>
      <c r="AG362" s="17"/>
      <c r="AH362" s="15"/>
      <c r="AI362" s="17"/>
      <c r="AJ362" s="21"/>
      <c r="AK362" s="366"/>
    </row>
    <row r="363" spans="2:37" ht="16.5" thickBot="1" x14ac:dyDescent="0.3">
      <c r="B363" s="60"/>
      <c r="C363" s="220"/>
      <c r="D363" s="63"/>
      <c r="E363" s="63"/>
      <c r="F363" s="63"/>
      <c r="G363" s="63"/>
      <c r="H363" s="63"/>
      <c r="I363" s="63"/>
      <c r="J363" s="63"/>
      <c r="K363" s="63"/>
      <c r="L363" s="63"/>
      <c r="M363" s="63"/>
      <c r="N363" s="63"/>
      <c r="O363" s="63"/>
      <c r="P363" s="63"/>
      <c r="Q363" s="63"/>
      <c r="R363" s="63"/>
      <c r="S363" s="63"/>
      <c r="T363" s="63"/>
      <c r="U363" s="63"/>
      <c r="V363" s="63"/>
      <c r="W363" s="63"/>
      <c r="X363" s="63"/>
      <c r="Y363" s="63"/>
      <c r="Z363" s="63"/>
      <c r="AA363" s="63"/>
      <c r="AB363" s="63"/>
      <c r="AC363" s="63"/>
      <c r="AD363" s="63"/>
      <c r="AE363" s="63"/>
      <c r="AF363" s="63"/>
      <c r="AG363" s="63"/>
      <c r="AH363" s="63"/>
      <c r="AI363" s="63"/>
      <c r="AJ363" s="64"/>
      <c r="AK363" s="366"/>
    </row>
    <row r="364" spans="2:37" ht="15.75" x14ac:dyDescent="0.25">
      <c r="B364" s="40" t="str">
        <f>"Version " &amp; Version</f>
        <v>Version FINAL 03/31/2017</v>
      </c>
      <c r="C364" s="407"/>
      <c r="D364" s="407"/>
      <c r="E364" s="407"/>
      <c r="F364" s="407"/>
      <c r="G364" s="407"/>
      <c r="H364" s="407"/>
      <c r="I364" s="407"/>
      <c r="J364" s="407"/>
      <c r="K364" s="407"/>
      <c r="L364" s="407"/>
      <c r="M364" s="407"/>
      <c r="N364" s="407"/>
      <c r="O364" s="407"/>
      <c r="P364" s="407"/>
      <c r="Q364" s="407"/>
      <c r="R364" s="407"/>
      <c r="S364" s="407"/>
      <c r="T364" s="407"/>
      <c r="U364" s="407"/>
      <c r="V364" s="407"/>
      <c r="W364" s="407"/>
      <c r="X364" s="407"/>
      <c r="Y364" s="407"/>
      <c r="Z364" s="407"/>
      <c r="AA364" s="407"/>
      <c r="AB364" s="407"/>
      <c r="AC364" s="407"/>
      <c r="AD364" s="407"/>
      <c r="AE364" s="407"/>
      <c r="AF364" s="407"/>
      <c r="AG364" s="407"/>
      <c r="AH364" s="407"/>
      <c r="AI364" s="362"/>
      <c r="AJ364" s="363"/>
      <c r="AK364" s="366"/>
    </row>
    <row r="365" spans="2:37" ht="15.75" x14ac:dyDescent="0.25">
      <c r="B365" s="20"/>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c r="AC365" s="15"/>
      <c r="AD365" s="15"/>
      <c r="AE365" s="15"/>
      <c r="AF365" s="15"/>
      <c r="AG365" s="15"/>
      <c r="AH365" s="15"/>
      <c r="AI365" s="17"/>
      <c r="AJ365" s="21"/>
      <c r="AK365" s="366"/>
    </row>
    <row r="366" spans="2:37" ht="15.75" x14ac:dyDescent="0.25">
      <c r="B366" s="487" t="s">
        <v>293</v>
      </c>
      <c r="C366" s="488"/>
      <c r="D366" s="488"/>
      <c r="E366" s="488"/>
      <c r="F366" s="488"/>
      <c r="G366" s="488"/>
      <c r="H366" s="488"/>
      <c r="I366" s="488"/>
      <c r="J366" s="488"/>
      <c r="K366" s="488"/>
      <c r="L366" s="488"/>
      <c r="M366" s="488"/>
      <c r="N366" s="488"/>
      <c r="O366" s="488"/>
      <c r="P366" s="488"/>
      <c r="Q366" s="488"/>
      <c r="R366" s="488"/>
      <c r="S366" s="15"/>
      <c r="T366" s="15"/>
      <c r="U366" s="15"/>
      <c r="V366" s="15"/>
      <c r="W366" s="15"/>
      <c r="X366" s="15"/>
      <c r="Y366" s="15"/>
      <c r="Z366" s="15"/>
      <c r="AA366" s="15"/>
      <c r="AB366" s="15"/>
      <c r="AC366" s="15"/>
      <c r="AD366" s="15"/>
      <c r="AE366" s="15"/>
      <c r="AF366" s="15"/>
      <c r="AG366" s="15"/>
      <c r="AH366" s="15"/>
      <c r="AI366" s="17"/>
      <c r="AJ366" s="21"/>
      <c r="AK366" s="366"/>
    </row>
    <row r="367" spans="2:37" ht="15.75" x14ac:dyDescent="0.25">
      <c r="B367" s="622" t="s">
        <v>281</v>
      </c>
      <c r="C367" s="545"/>
      <c r="D367" s="545"/>
      <c r="E367" s="545"/>
      <c r="F367" s="545"/>
      <c r="G367" s="545"/>
      <c r="H367" s="545"/>
      <c r="I367" s="545"/>
      <c r="J367" s="545"/>
      <c r="K367" s="545"/>
      <c r="L367" s="545"/>
      <c r="M367" s="545"/>
      <c r="N367" s="545"/>
      <c r="O367" s="545"/>
      <c r="P367" s="545"/>
      <c r="Q367" s="545"/>
      <c r="R367" s="545"/>
      <c r="S367" s="15"/>
      <c r="T367" s="15"/>
      <c r="U367" s="15"/>
      <c r="V367" s="15"/>
      <c r="W367" s="15"/>
      <c r="X367" s="15"/>
      <c r="Y367" s="15"/>
      <c r="Z367" s="15"/>
      <c r="AA367" s="15"/>
      <c r="AB367" s="15"/>
      <c r="AC367" s="15"/>
      <c r="AD367" s="15"/>
      <c r="AE367" s="15"/>
      <c r="AF367" s="15"/>
      <c r="AG367" s="15"/>
      <c r="AH367" s="15"/>
      <c r="AI367" s="17"/>
      <c r="AJ367" s="21"/>
      <c r="AK367" s="366"/>
    </row>
    <row r="368" spans="2:37" ht="15.75" x14ac:dyDescent="0.25">
      <c r="B368" s="414"/>
      <c r="C368" s="545">
        <v>2022</v>
      </c>
      <c r="D368" s="545"/>
      <c r="E368" s="545"/>
      <c r="F368" s="545"/>
      <c r="G368" s="545"/>
      <c r="H368" s="545"/>
      <c r="I368" s="545"/>
      <c r="J368" s="545"/>
      <c r="K368" s="545"/>
      <c r="L368" s="545"/>
      <c r="M368" s="545"/>
      <c r="N368" s="545"/>
      <c r="O368" s="545"/>
      <c r="P368" s="545"/>
      <c r="Q368" s="545"/>
      <c r="R368" s="331"/>
      <c r="S368" s="15"/>
      <c r="T368" s="15"/>
      <c r="U368" s="15"/>
      <c r="V368" s="15"/>
      <c r="W368" s="15"/>
      <c r="X368" s="15"/>
      <c r="Y368" s="15"/>
      <c r="Z368" s="15"/>
      <c r="AA368" s="15"/>
      <c r="AB368" s="15"/>
      <c r="AC368" s="15"/>
      <c r="AD368" s="15"/>
      <c r="AE368" s="15"/>
      <c r="AF368" s="15"/>
      <c r="AG368" s="15"/>
      <c r="AH368" s="15"/>
      <c r="AI368" s="17"/>
      <c r="AJ368" s="21"/>
      <c r="AK368" s="366"/>
    </row>
    <row r="369" spans="2:37" ht="15.75" x14ac:dyDescent="0.25">
      <c r="B369" s="20"/>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c r="AC369" s="15"/>
      <c r="AD369" s="15"/>
      <c r="AE369" s="15"/>
      <c r="AF369" s="15"/>
      <c r="AG369" s="15"/>
      <c r="AH369" s="15"/>
      <c r="AI369" s="17"/>
      <c r="AJ369" s="21"/>
      <c r="AK369" s="366"/>
    </row>
    <row r="370" spans="2:37" ht="15.75" x14ac:dyDescent="0.25">
      <c r="B370" s="20" t="s">
        <v>290</v>
      </c>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c r="AC370" s="15"/>
      <c r="AD370" s="15"/>
      <c r="AE370" s="15"/>
      <c r="AF370" s="15"/>
      <c r="AG370" s="15"/>
      <c r="AH370" s="15"/>
      <c r="AI370" s="17"/>
      <c r="AJ370" s="21"/>
      <c r="AK370" s="366"/>
    </row>
    <row r="371" spans="2:37" ht="15.75" x14ac:dyDescent="0.25">
      <c r="B371" s="20"/>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c r="AC371" s="15"/>
      <c r="AD371" s="15"/>
      <c r="AE371" s="15"/>
      <c r="AF371" s="15"/>
      <c r="AG371" s="15"/>
      <c r="AH371" s="15"/>
      <c r="AI371" s="17"/>
      <c r="AJ371" s="21"/>
      <c r="AK371" s="366"/>
    </row>
    <row r="372" spans="2:37" ht="15.75" x14ac:dyDescent="0.25">
      <c r="B372" s="20"/>
      <c r="C372" s="397" t="s">
        <v>128</v>
      </c>
      <c r="D372" s="218">
        <v>1</v>
      </c>
      <c r="E372" s="218">
        <v>2</v>
      </c>
      <c r="F372" s="218">
        <v>3</v>
      </c>
      <c r="G372" s="218">
        <v>4</v>
      </c>
      <c r="H372" s="218">
        <v>5</v>
      </c>
      <c r="I372" s="218">
        <v>6</v>
      </c>
      <c r="J372" s="218">
        <v>7</v>
      </c>
      <c r="K372" s="218">
        <v>8</v>
      </c>
      <c r="L372" s="218">
        <v>9</v>
      </c>
      <c r="M372" s="218">
        <v>10</v>
      </c>
      <c r="N372" s="218">
        <v>11</v>
      </c>
      <c r="O372" s="218">
        <v>12</v>
      </c>
      <c r="P372" s="218">
        <v>13</v>
      </c>
      <c r="Q372" s="218">
        <v>14</v>
      </c>
      <c r="R372" s="218">
        <v>15</v>
      </c>
      <c r="S372" s="218">
        <v>16</v>
      </c>
      <c r="T372" s="218">
        <v>17</v>
      </c>
      <c r="U372" s="218">
        <v>18</v>
      </c>
      <c r="V372" s="218">
        <v>19</v>
      </c>
      <c r="W372" s="218">
        <v>20</v>
      </c>
      <c r="X372" s="218">
        <v>21</v>
      </c>
      <c r="Y372" s="218">
        <v>22</v>
      </c>
      <c r="Z372" s="218">
        <v>23</v>
      </c>
      <c r="AA372" s="218">
        <v>24</v>
      </c>
      <c r="AB372" s="218">
        <v>25</v>
      </c>
      <c r="AC372" s="218">
        <v>26</v>
      </c>
      <c r="AD372" s="218">
        <v>27</v>
      </c>
      <c r="AE372" s="218">
        <v>28</v>
      </c>
      <c r="AF372" s="218">
        <v>29</v>
      </c>
      <c r="AG372" s="218">
        <v>30</v>
      </c>
      <c r="AH372" s="218">
        <v>31</v>
      </c>
      <c r="AI372" s="644" t="s">
        <v>304</v>
      </c>
      <c r="AJ372" s="645"/>
      <c r="AK372" s="366"/>
    </row>
    <row r="373" spans="2:37" ht="15.75" x14ac:dyDescent="0.25">
      <c r="B373" s="20"/>
      <c r="C373" s="397"/>
      <c r="D373" s="218" t="s">
        <v>277</v>
      </c>
      <c r="E373" s="218" t="s">
        <v>278</v>
      </c>
      <c r="F373" s="218" t="s">
        <v>272</v>
      </c>
      <c r="G373" s="218" t="s">
        <v>273</v>
      </c>
      <c r="H373" s="218" t="s">
        <v>274</v>
      </c>
      <c r="I373" s="218" t="s">
        <v>275</v>
      </c>
      <c r="J373" s="218" t="s">
        <v>276</v>
      </c>
      <c r="K373" s="218" t="str">
        <f>D373</f>
        <v>Sat</v>
      </c>
      <c r="L373" s="218" t="str">
        <f t="shared" ref="L373:AH373" si="25">E373</f>
        <v>Sun</v>
      </c>
      <c r="M373" s="218" t="str">
        <f t="shared" si="25"/>
        <v>Mon</v>
      </c>
      <c r="N373" s="218" t="str">
        <f t="shared" si="25"/>
        <v>Tue</v>
      </c>
      <c r="O373" s="218" t="str">
        <f t="shared" si="25"/>
        <v>Wed</v>
      </c>
      <c r="P373" s="218" t="str">
        <f t="shared" si="25"/>
        <v>Thurs</v>
      </c>
      <c r="Q373" s="218" t="str">
        <f t="shared" si="25"/>
        <v>Fri</v>
      </c>
      <c r="R373" s="218" t="str">
        <f t="shared" si="25"/>
        <v>Sat</v>
      </c>
      <c r="S373" s="218" t="str">
        <f t="shared" si="25"/>
        <v>Sun</v>
      </c>
      <c r="T373" s="218" t="str">
        <f t="shared" si="25"/>
        <v>Mon</v>
      </c>
      <c r="U373" s="218" t="str">
        <f t="shared" si="25"/>
        <v>Tue</v>
      </c>
      <c r="V373" s="218" t="str">
        <f t="shared" si="25"/>
        <v>Wed</v>
      </c>
      <c r="W373" s="218" t="str">
        <f t="shared" si="25"/>
        <v>Thurs</v>
      </c>
      <c r="X373" s="218" t="str">
        <f t="shared" si="25"/>
        <v>Fri</v>
      </c>
      <c r="Y373" s="218" t="str">
        <f t="shared" si="25"/>
        <v>Sat</v>
      </c>
      <c r="Z373" s="218" t="str">
        <f t="shared" si="25"/>
        <v>Sun</v>
      </c>
      <c r="AA373" s="218" t="str">
        <f t="shared" si="25"/>
        <v>Mon</v>
      </c>
      <c r="AB373" s="218" t="str">
        <f t="shared" si="25"/>
        <v>Tue</v>
      </c>
      <c r="AC373" s="218" t="str">
        <f t="shared" si="25"/>
        <v>Wed</v>
      </c>
      <c r="AD373" s="218" t="str">
        <f t="shared" si="25"/>
        <v>Thurs</v>
      </c>
      <c r="AE373" s="218" t="str">
        <f t="shared" si="25"/>
        <v>Fri</v>
      </c>
      <c r="AF373" s="218" t="str">
        <f t="shared" si="25"/>
        <v>Sat</v>
      </c>
      <c r="AG373" s="218" t="str">
        <f t="shared" si="25"/>
        <v>Sun</v>
      </c>
      <c r="AH373" s="218" t="str">
        <f t="shared" si="25"/>
        <v>Mon</v>
      </c>
      <c r="AI373" s="644" t="s">
        <v>305</v>
      </c>
      <c r="AJ373" s="645"/>
      <c r="AK373" s="366"/>
    </row>
    <row r="374" spans="2:37" ht="15.75" x14ac:dyDescent="0.25">
      <c r="B374" s="20"/>
      <c r="C374" s="214">
        <v>1</v>
      </c>
      <c r="D374" s="309"/>
      <c r="E374" s="309"/>
      <c r="F374" s="309"/>
      <c r="G374" s="309"/>
      <c r="H374" s="309"/>
      <c r="I374" s="309"/>
      <c r="J374" s="309"/>
      <c r="K374" s="309"/>
      <c r="L374" s="309"/>
      <c r="M374" s="309"/>
      <c r="N374" s="309"/>
      <c r="O374" s="309"/>
      <c r="P374" s="309"/>
      <c r="Q374" s="309"/>
      <c r="R374" s="309"/>
      <c r="S374" s="309"/>
      <c r="T374" s="309"/>
      <c r="U374" s="309"/>
      <c r="V374" s="309"/>
      <c r="W374" s="309"/>
      <c r="X374" s="309"/>
      <c r="Y374" s="309"/>
      <c r="Z374" s="309"/>
      <c r="AA374" s="309"/>
      <c r="AB374" s="309"/>
      <c r="AC374" s="309"/>
      <c r="AD374" s="309"/>
      <c r="AE374" s="309"/>
      <c r="AF374" s="309"/>
      <c r="AG374" s="309"/>
      <c r="AH374" s="309"/>
      <c r="AI374" s="650" t="str">
        <f>IFERROR(AVERAGE(D374:AH374),"")</f>
        <v/>
      </c>
      <c r="AJ374" s="651"/>
      <c r="AK374" s="366"/>
    </row>
    <row r="375" spans="2:37" ht="15.75" x14ac:dyDescent="0.25">
      <c r="B375" s="20"/>
      <c r="C375" s="214">
        <v>2</v>
      </c>
      <c r="D375" s="309"/>
      <c r="E375" s="309"/>
      <c r="F375" s="309"/>
      <c r="G375" s="309"/>
      <c r="H375" s="309"/>
      <c r="I375" s="309"/>
      <c r="J375" s="309"/>
      <c r="K375" s="309"/>
      <c r="L375" s="309"/>
      <c r="M375" s="309"/>
      <c r="N375" s="309"/>
      <c r="O375" s="309"/>
      <c r="P375" s="309"/>
      <c r="Q375" s="309"/>
      <c r="R375" s="309"/>
      <c r="S375" s="309"/>
      <c r="T375" s="309"/>
      <c r="U375" s="309"/>
      <c r="V375" s="309"/>
      <c r="W375" s="309"/>
      <c r="X375" s="309"/>
      <c r="Y375" s="309"/>
      <c r="Z375" s="309"/>
      <c r="AA375" s="309"/>
      <c r="AB375" s="309"/>
      <c r="AC375" s="309"/>
      <c r="AD375" s="309"/>
      <c r="AE375" s="309"/>
      <c r="AF375" s="309"/>
      <c r="AG375" s="309"/>
      <c r="AH375" s="309"/>
      <c r="AI375" s="646" t="str">
        <f>IFERROR(AVERAGE(D375:AH375),"")</f>
        <v/>
      </c>
      <c r="AJ375" s="647"/>
      <c r="AK375" s="366"/>
    </row>
    <row r="376" spans="2:37" ht="15.75" x14ac:dyDescent="0.25">
      <c r="B376" s="20"/>
      <c r="C376" s="214">
        <v>3</v>
      </c>
      <c r="D376" s="309"/>
      <c r="E376" s="309"/>
      <c r="F376" s="309"/>
      <c r="G376" s="309"/>
      <c r="H376" s="309"/>
      <c r="I376" s="309"/>
      <c r="J376" s="309"/>
      <c r="K376" s="309"/>
      <c r="L376" s="309"/>
      <c r="M376" s="309"/>
      <c r="N376" s="309"/>
      <c r="O376" s="309"/>
      <c r="P376" s="309"/>
      <c r="Q376" s="309"/>
      <c r="R376" s="309"/>
      <c r="S376" s="309"/>
      <c r="T376" s="309"/>
      <c r="U376" s="309"/>
      <c r="V376" s="309"/>
      <c r="W376" s="309"/>
      <c r="X376" s="309"/>
      <c r="Y376" s="309"/>
      <c r="Z376" s="309"/>
      <c r="AA376" s="309"/>
      <c r="AB376" s="309"/>
      <c r="AC376" s="309"/>
      <c r="AD376" s="309"/>
      <c r="AE376" s="309"/>
      <c r="AF376" s="309"/>
      <c r="AG376" s="309"/>
      <c r="AH376" s="309"/>
      <c r="AI376" s="646" t="str">
        <f t="shared" ref="AI376:AI397" si="26">IFERROR(AVERAGE(D376:AH376),"")</f>
        <v/>
      </c>
      <c r="AJ376" s="647"/>
      <c r="AK376" s="366"/>
    </row>
    <row r="377" spans="2:37" ht="15.75" x14ac:dyDescent="0.25">
      <c r="B377" s="20"/>
      <c r="C377" s="214">
        <v>4</v>
      </c>
      <c r="D377" s="309"/>
      <c r="E377" s="309"/>
      <c r="F377" s="309"/>
      <c r="G377" s="309"/>
      <c r="H377" s="309"/>
      <c r="I377" s="309"/>
      <c r="J377" s="309"/>
      <c r="K377" s="309"/>
      <c r="L377" s="309"/>
      <c r="M377" s="309"/>
      <c r="N377" s="309"/>
      <c r="O377" s="309"/>
      <c r="P377" s="309"/>
      <c r="Q377" s="309"/>
      <c r="R377" s="309"/>
      <c r="S377" s="309"/>
      <c r="T377" s="309"/>
      <c r="U377" s="309"/>
      <c r="V377" s="309"/>
      <c r="W377" s="309"/>
      <c r="X377" s="309"/>
      <c r="Y377" s="309"/>
      <c r="Z377" s="309"/>
      <c r="AA377" s="309"/>
      <c r="AB377" s="309"/>
      <c r="AC377" s="309"/>
      <c r="AD377" s="309"/>
      <c r="AE377" s="309"/>
      <c r="AF377" s="309"/>
      <c r="AG377" s="309"/>
      <c r="AH377" s="309"/>
      <c r="AI377" s="646" t="str">
        <f t="shared" si="26"/>
        <v/>
      </c>
      <c r="AJ377" s="647"/>
      <c r="AK377" s="366"/>
    </row>
    <row r="378" spans="2:37" ht="15.75" x14ac:dyDescent="0.25">
      <c r="B378" s="20"/>
      <c r="C378" s="214">
        <v>5</v>
      </c>
      <c r="D378" s="309"/>
      <c r="E378" s="309"/>
      <c r="F378" s="309"/>
      <c r="G378" s="309"/>
      <c r="H378" s="309"/>
      <c r="I378" s="309"/>
      <c r="J378" s="309"/>
      <c r="K378" s="309"/>
      <c r="L378" s="309"/>
      <c r="M378" s="309"/>
      <c r="N378" s="309"/>
      <c r="O378" s="309"/>
      <c r="P378" s="309"/>
      <c r="Q378" s="309"/>
      <c r="R378" s="309"/>
      <c r="S378" s="309"/>
      <c r="T378" s="309"/>
      <c r="U378" s="309"/>
      <c r="V378" s="309"/>
      <c r="W378" s="309"/>
      <c r="X378" s="309"/>
      <c r="Y378" s="309"/>
      <c r="Z378" s="309"/>
      <c r="AA378" s="309"/>
      <c r="AB378" s="309"/>
      <c r="AC378" s="309"/>
      <c r="AD378" s="309"/>
      <c r="AE378" s="309"/>
      <c r="AF378" s="309"/>
      <c r="AG378" s="309"/>
      <c r="AH378" s="309"/>
      <c r="AI378" s="646" t="str">
        <f t="shared" si="26"/>
        <v/>
      </c>
      <c r="AJ378" s="647"/>
      <c r="AK378" s="366"/>
    </row>
    <row r="379" spans="2:37" ht="15.75" x14ac:dyDescent="0.25">
      <c r="B379" s="20"/>
      <c r="C379" s="214">
        <v>6</v>
      </c>
      <c r="D379" s="309"/>
      <c r="E379" s="309"/>
      <c r="F379" s="309"/>
      <c r="G379" s="309"/>
      <c r="H379" s="309"/>
      <c r="I379" s="309"/>
      <c r="J379" s="309"/>
      <c r="K379" s="309"/>
      <c r="L379" s="309"/>
      <c r="M379" s="309"/>
      <c r="N379" s="309"/>
      <c r="O379" s="309"/>
      <c r="P379" s="309"/>
      <c r="Q379" s="309"/>
      <c r="R379" s="309"/>
      <c r="S379" s="309"/>
      <c r="T379" s="309"/>
      <c r="U379" s="309"/>
      <c r="V379" s="309"/>
      <c r="W379" s="309"/>
      <c r="X379" s="309"/>
      <c r="Y379" s="309"/>
      <c r="Z379" s="309"/>
      <c r="AA379" s="309"/>
      <c r="AB379" s="309"/>
      <c r="AC379" s="309"/>
      <c r="AD379" s="309"/>
      <c r="AE379" s="309"/>
      <c r="AF379" s="309"/>
      <c r="AG379" s="309"/>
      <c r="AH379" s="309"/>
      <c r="AI379" s="646" t="str">
        <f t="shared" si="26"/>
        <v/>
      </c>
      <c r="AJ379" s="647"/>
      <c r="AK379" s="366"/>
    </row>
    <row r="380" spans="2:37" ht="15.75" x14ac:dyDescent="0.25">
      <c r="B380" s="20"/>
      <c r="C380" s="214">
        <v>7</v>
      </c>
      <c r="D380" s="309"/>
      <c r="E380" s="309"/>
      <c r="F380" s="309"/>
      <c r="G380" s="309"/>
      <c r="H380" s="309"/>
      <c r="I380" s="309"/>
      <c r="J380" s="309"/>
      <c r="K380" s="309"/>
      <c r="L380" s="309"/>
      <c r="M380" s="309"/>
      <c r="N380" s="309"/>
      <c r="O380" s="309"/>
      <c r="P380" s="309"/>
      <c r="Q380" s="309"/>
      <c r="R380" s="309"/>
      <c r="S380" s="309"/>
      <c r="T380" s="309"/>
      <c r="U380" s="309"/>
      <c r="V380" s="309"/>
      <c r="W380" s="309"/>
      <c r="X380" s="309"/>
      <c r="Y380" s="309"/>
      <c r="Z380" s="309"/>
      <c r="AA380" s="309"/>
      <c r="AB380" s="309"/>
      <c r="AC380" s="309"/>
      <c r="AD380" s="309"/>
      <c r="AE380" s="309"/>
      <c r="AF380" s="309"/>
      <c r="AG380" s="309"/>
      <c r="AH380" s="309"/>
      <c r="AI380" s="646" t="str">
        <f t="shared" si="26"/>
        <v/>
      </c>
      <c r="AJ380" s="647"/>
      <c r="AK380" s="366"/>
    </row>
    <row r="381" spans="2:37" ht="15.75" x14ac:dyDescent="0.25">
      <c r="B381" s="20"/>
      <c r="C381" s="214">
        <v>8</v>
      </c>
      <c r="D381" s="309"/>
      <c r="E381" s="309"/>
      <c r="F381" s="309"/>
      <c r="G381" s="309"/>
      <c r="H381" s="309"/>
      <c r="I381" s="309"/>
      <c r="J381" s="309"/>
      <c r="K381" s="309"/>
      <c r="L381" s="309"/>
      <c r="M381" s="309"/>
      <c r="N381" s="309"/>
      <c r="O381" s="309"/>
      <c r="P381" s="309"/>
      <c r="Q381" s="309"/>
      <c r="R381" s="309"/>
      <c r="S381" s="309"/>
      <c r="T381" s="309"/>
      <c r="U381" s="309"/>
      <c r="V381" s="309"/>
      <c r="W381" s="309"/>
      <c r="X381" s="309"/>
      <c r="Y381" s="309"/>
      <c r="Z381" s="309"/>
      <c r="AA381" s="309"/>
      <c r="AB381" s="309"/>
      <c r="AC381" s="309"/>
      <c r="AD381" s="309"/>
      <c r="AE381" s="309"/>
      <c r="AF381" s="309"/>
      <c r="AG381" s="309"/>
      <c r="AH381" s="309"/>
      <c r="AI381" s="646" t="str">
        <f t="shared" si="26"/>
        <v/>
      </c>
      <c r="AJ381" s="647"/>
      <c r="AK381" s="366"/>
    </row>
    <row r="382" spans="2:37" ht="15.75" x14ac:dyDescent="0.25">
      <c r="B382" s="20"/>
      <c r="C382" s="214">
        <v>9</v>
      </c>
      <c r="D382" s="309"/>
      <c r="E382" s="309"/>
      <c r="F382" s="309"/>
      <c r="G382" s="309"/>
      <c r="H382" s="309"/>
      <c r="I382" s="309"/>
      <c r="J382" s="309"/>
      <c r="K382" s="309"/>
      <c r="L382" s="309"/>
      <c r="M382" s="309"/>
      <c r="N382" s="309"/>
      <c r="O382" s="309"/>
      <c r="P382" s="309"/>
      <c r="Q382" s="309"/>
      <c r="R382" s="309"/>
      <c r="S382" s="309"/>
      <c r="T382" s="309"/>
      <c r="U382" s="309"/>
      <c r="V382" s="309"/>
      <c r="W382" s="309"/>
      <c r="X382" s="309"/>
      <c r="Y382" s="309"/>
      <c r="Z382" s="309"/>
      <c r="AA382" s="309"/>
      <c r="AB382" s="309"/>
      <c r="AC382" s="309"/>
      <c r="AD382" s="309"/>
      <c r="AE382" s="309"/>
      <c r="AF382" s="309"/>
      <c r="AG382" s="309"/>
      <c r="AH382" s="309"/>
      <c r="AI382" s="646" t="str">
        <f t="shared" si="26"/>
        <v/>
      </c>
      <c r="AJ382" s="647"/>
      <c r="AK382" s="366"/>
    </row>
    <row r="383" spans="2:37" ht="15.75" x14ac:dyDescent="0.25">
      <c r="B383" s="20"/>
      <c r="C383" s="346">
        <v>10</v>
      </c>
      <c r="D383" s="309"/>
      <c r="E383" s="309"/>
      <c r="F383" s="309"/>
      <c r="G383" s="309"/>
      <c r="H383" s="309"/>
      <c r="I383" s="309"/>
      <c r="J383" s="309"/>
      <c r="K383" s="309"/>
      <c r="L383" s="309"/>
      <c r="M383" s="309"/>
      <c r="N383" s="309"/>
      <c r="O383" s="309"/>
      <c r="P383" s="309"/>
      <c r="Q383" s="309"/>
      <c r="R383" s="309"/>
      <c r="S383" s="309"/>
      <c r="T383" s="309"/>
      <c r="U383" s="309"/>
      <c r="V383" s="309"/>
      <c r="W383" s="309"/>
      <c r="X383" s="309"/>
      <c r="Y383" s="309"/>
      <c r="Z383" s="309"/>
      <c r="AA383" s="309"/>
      <c r="AB383" s="309"/>
      <c r="AC383" s="309"/>
      <c r="AD383" s="309"/>
      <c r="AE383" s="309"/>
      <c r="AF383" s="309"/>
      <c r="AG383" s="309"/>
      <c r="AH383" s="309"/>
      <c r="AI383" s="646" t="str">
        <f t="shared" si="26"/>
        <v/>
      </c>
      <c r="AJ383" s="647"/>
      <c r="AK383" s="366"/>
    </row>
    <row r="384" spans="2:37" ht="15.75" x14ac:dyDescent="0.25">
      <c r="B384" s="20"/>
      <c r="C384" s="346">
        <v>11</v>
      </c>
      <c r="D384" s="309"/>
      <c r="E384" s="309"/>
      <c r="F384" s="309"/>
      <c r="G384" s="309"/>
      <c r="H384" s="309"/>
      <c r="I384" s="309"/>
      <c r="J384" s="309"/>
      <c r="K384" s="309"/>
      <c r="L384" s="309"/>
      <c r="M384" s="309"/>
      <c r="N384" s="309"/>
      <c r="O384" s="309"/>
      <c r="P384" s="309"/>
      <c r="Q384" s="309"/>
      <c r="R384" s="309"/>
      <c r="S384" s="309"/>
      <c r="T384" s="309"/>
      <c r="U384" s="309"/>
      <c r="V384" s="309"/>
      <c r="W384" s="309"/>
      <c r="X384" s="309"/>
      <c r="Y384" s="309"/>
      <c r="Z384" s="309"/>
      <c r="AA384" s="309"/>
      <c r="AB384" s="309"/>
      <c r="AC384" s="309"/>
      <c r="AD384" s="309"/>
      <c r="AE384" s="309"/>
      <c r="AF384" s="309"/>
      <c r="AG384" s="309"/>
      <c r="AH384" s="309"/>
      <c r="AI384" s="646" t="str">
        <f t="shared" si="26"/>
        <v/>
      </c>
      <c r="AJ384" s="647"/>
      <c r="AK384" s="366"/>
    </row>
    <row r="385" spans="2:37" ht="15.75" x14ac:dyDescent="0.25">
      <c r="B385" s="20"/>
      <c r="C385" s="346">
        <v>12</v>
      </c>
      <c r="D385" s="309"/>
      <c r="E385" s="309"/>
      <c r="F385" s="309"/>
      <c r="G385" s="309"/>
      <c r="H385" s="309"/>
      <c r="I385" s="309"/>
      <c r="J385" s="309"/>
      <c r="K385" s="309"/>
      <c r="L385" s="309"/>
      <c r="M385" s="309"/>
      <c r="N385" s="309"/>
      <c r="O385" s="309"/>
      <c r="P385" s="309"/>
      <c r="Q385" s="309"/>
      <c r="R385" s="309"/>
      <c r="S385" s="309"/>
      <c r="T385" s="309"/>
      <c r="U385" s="309"/>
      <c r="V385" s="309"/>
      <c r="W385" s="309"/>
      <c r="X385" s="309"/>
      <c r="Y385" s="309"/>
      <c r="Z385" s="309"/>
      <c r="AA385" s="309"/>
      <c r="AB385" s="309"/>
      <c r="AC385" s="309"/>
      <c r="AD385" s="309"/>
      <c r="AE385" s="309"/>
      <c r="AF385" s="309"/>
      <c r="AG385" s="309"/>
      <c r="AH385" s="309"/>
      <c r="AI385" s="646" t="str">
        <f t="shared" si="26"/>
        <v/>
      </c>
      <c r="AJ385" s="647"/>
      <c r="AK385" s="366"/>
    </row>
    <row r="386" spans="2:37" ht="15.75" x14ac:dyDescent="0.25">
      <c r="B386" s="20"/>
      <c r="C386" s="346">
        <v>13</v>
      </c>
      <c r="D386" s="309"/>
      <c r="E386" s="309"/>
      <c r="F386" s="309"/>
      <c r="G386" s="309"/>
      <c r="H386" s="309"/>
      <c r="I386" s="309"/>
      <c r="J386" s="309"/>
      <c r="K386" s="309"/>
      <c r="L386" s="309"/>
      <c r="M386" s="309"/>
      <c r="N386" s="309"/>
      <c r="O386" s="309"/>
      <c r="P386" s="309"/>
      <c r="Q386" s="309"/>
      <c r="R386" s="309"/>
      <c r="S386" s="309"/>
      <c r="T386" s="309"/>
      <c r="U386" s="309"/>
      <c r="V386" s="309"/>
      <c r="W386" s="309"/>
      <c r="X386" s="309"/>
      <c r="Y386" s="309"/>
      <c r="Z386" s="309"/>
      <c r="AA386" s="309"/>
      <c r="AB386" s="309"/>
      <c r="AC386" s="309"/>
      <c r="AD386" s="309"/>
      <c r="AE386" s="309"/>
      <c r="AF386" s="309"/>
      <c r="AG386" s="309"/>
      <c r="AH386" s="309"/>
      <c r="AI386" s="646" t="str">
        <f t="shared" si="26"/>
        <v/>
      </c>
      <c r="AJ386" s="647"/>
      <c r="AK386" s="366"/>
    </row>
    <row r="387" spans="2:37" ht="15.75" x14ac:dyDescent="0.25">
      <c r="B387" s="20"/>
      <c r="C387" s="346">
        <v>14</v>
      </c>
      <c r="D387" s="309"/>
      <c r="E387" s="309"/>
      <c r="F387" s="309"/>
      <c r="G387" s="309"/>
      <c r="H387" s="309"/>
      <c r="I387" s="309"/>
      <c r="J387" s="309"/>
      <c r="K387" s="309"/>
      <c r="L387" s="309"/>
      <c r="M387" s="309"/>
      <c r="N387" s="309"/>
      <c r="O387" s="309"/>
      <c r="P387" s="309"/>
      <c r="Q387" s="309"/>
      <c r="R387" s="309"/>
      <c r="S387" s="309"/>
      <c r="T387" s="309"/>
      <c r="U387" s="309"/>
      <c r="V387" s="309"/>
      <c r="W387" s="309"/>
      <c r="X387" s="309"/>
      <c r="Y387" s="309"/>
      <c r="Z387" s="309"/>
      <c r="AA387" s="309"/>
      <c r="AB387" s="309"/>
      <c r="AC387" s="309"/>
      <c r="AD387" s="309"/>
      <c r="AE387" s="309"/>
      <c r="AF387" s="309"/>
      <c r="AG387" s="309"/>
      <c r="AH387" s="309"/>
      <c r="AI387" s="646" t="str">
        <f t="shared" si="26"/>
        <v/>
      </c>
      <c r="AJ387" s="647"/>
      <c r="AK387" s="366"/>
    </row>
    <row r="388" spans="2:37" ht="15.75" x14ac:dyDescent="0.25">
      <c r="B388" s="20"/>
      <c r="C388" s="346">
        <v>15</v>
      </c>
      <c r="D388" s="309"/>
      <c r="E388" s="309"/>
      <c r="F388" s="309"/>
      <c r="G388" s="309"/>
      <c r="H388" s="309"/>
      <c r="I388" s="309"/>
      <c r="J388" s="309"/>
      <c r="K388" s="309"/>
      <c r="L388" s="309"/>
      <c r="M388" s="309"/>
      <c r="N388" s="309"/>
      <c r="O388" s="309"/>
      <c r="P388" s="309"/>
      <c r="Q388" s="309"/>
      <c r="R388" s="309"/>
      <c r="S388" s="309"/>
      <c r="T388" s="309"/>
      <c r="U388" s="309"/>
      <c r="V388" s="309"/>
      <c r="W388" s="309"/>
      <c r="X388" s="309"/>
      <c r="Y388" s="309"/>
      <c r="Z388" s="309"/>
      <c r="AA388" s="309"/>
      <c r="AB388" s="309"/>
      <c r="AC388" s="309"/>
      <c r="AD388" s="309"/>
      <c r="AE388" s="309"/>
      <c r="AF388" s="309"/>
      <c r="AG388" s="309"/>
      <c r="AH388" s="309"/>
      <c r="AI388" s="646" t="str">
        <f t="shared" si="26"/>
        <v/>
      </c>
      <c r="AJ388" s="647"/>
      <c r="AK388" s="366"/>
    </row>
    <row r="389" spans="2:37" ht="15.75" x14ac:dyDescent="0.25">
      <c r="B389" s="20"/>
      <c r="C389" s="346">
        <v>16</v>
      </c>
      <c r="D389" s="309"/>
      <c r="E389" s="309"/>
      <c r="F389" s="309"/>
      <c r="G389" s="309"/>
      <c r="H389" s="309"/>
      <c r="I389" s="309"/>
      <c r="J389" s="309"/>
      <c r="K389" s="309"/>
      <c r="L389" s="309"/>
      <c r="M389" s="309"/>
      <c r="N389" s="309"/>
      <c r="O389" s="309"/>
      <c r="P389" s="309"/>
      <c r="Q389" s="309"/>
      <c r="R389" s="309"/>
      <c r="S389" s="309"/>
      <c r="T389" s="309"/>
      <c r="U389" s="309"/>
      <c r="V389" s="309"/>
      <c r="W389" s="309"/>
      <c r="X389" s="309"/>
      <c r="Y389" s="309"/>
      <c r="Z389" s="309"/>
      <c r="AA389" s="309"/>
      <c r="AB389" s="309"/>
      <c r="AC389" s="309"/>
      <c r="AD389" s="309"/>
      <c r="AE389" s="309"/>
      <c r="AF389" s="309"/>
      <c r="AG389" s="309"/>
      <c r="AH389" s="309"/>
      <c r="AI389" s="646" t="str">
        <f t="shared" si="26"/>
        <v/>
      </c>
      <c r="AJ389" s="647"/>
      <c r="AK389" s="366"/>
    </row>
    <row r="390" spans="2:37" ht="15.75" x14ac:dyDescent="0.25">
      <c r="B390" s="20"/>
      <c r="C390" s="346">
        <v>17</v>
      </c>
      <c r="D390" s="309"/>
      <c r="E390" s="309"/>
      <c r="F390" s="309"/>
      <c r="G390" s="309"/>
      <c r="H390" s="309"/>
      <c r="I390" s="309"/>
      <c r="J390" s="309"/>
      <c r="K390" s="309"/>
      <c r="L390" s="309"/>
      <c r="M390" s="309"/>
      <c r="N390" s="309"/>
      <c r="O390" s="309"/>
      <c r="P390" s="309"/>
      <c r="Q390" s="309"/>
      <c r="R390" s="309"/>
      <c r="S390" s="309"/>
      <c r="T390" s="309"/>
      <c r="U390" s="309"/>
      <c r="V390" s="309"/>
      <c r="W390" s="309"/>
      <c r="X390" s="309"/>
      <c r="Y390" s="309"/>
      <c r="Z390" s="309"/>
      <c r="AA390" s="309"/>
      <c r="AB390" s="309"/>
      <c r="AC390" s="309"/>
      <c r="AD390" s="309"/>
      <c r="AE390" s="309"/>
      <c r="AF390" s="309"/>
      <c r="AG390" s="309"/>
      <c r="AH390" s="309"/>
      <c r="AI390" s="646" t="str">
        <f t="shared" si="26"/>
        <v/>
      </c>
      <c r="AJ390" s="647"/>
      <c r="AK390" s="366"/>
    </row>
    <row r="391" spans="2:37" ht="15.75" x14ac:dyDescent="0.25">
      <c r="B391" s="20"/>
      <c r="C391" s="346">
        <v>18</v>
      </c>
      <c r="D391" s="309"/>
      <c r="E391" s="309"/>
      <c r="F391" s="309"/>
      <c r="G391" s="309"/>
      <c r="H391" s="309"/>
      <c r="I391" s="309"/>
      <c r="J391" s="309"/>
      <c r="K391" s="309"/>
      <c r="L391" s="309"/>
      <c r="M391" s="309"/>
      <c r="N391" s="309"/>
      <c r="O391" s="309"/>
      <c r="P391" s="309"/>
      <c r="Q391" s="309"/>
      <c r="R391" s="309"/>
      <c r="S391" s="309"/>
      <c r="T391" s="309"/>
      <c r="U391" s="309"/>
      <c r="V391" s="309"/>
      <c r="W391" s="309"/>
      <c r="X391" s="309"/>
      <c r="Y391" s="309"/>
      <c r="Z391" s="309"/>
      <c r="AA391" s="309"/>
      <c r="AB391" s="309"/>
      <c r="AC391" s="309"/>
      <c r="AD391" s="309"/>
      <c r="AE391" s="309"/>
      <c r="AF391" s="309"/>
      <c r="AG391" s="309"/>
      <c r="AH391" s="309"/>
      <c r="AI391" s="646" t="str">
        <f t="shared" si="26"/>
        <v/>
      </c>
      <c r="AJ391" s="647"/>
      <c r="AK391" s="366"/>
    </row>
    <row r="392" spans="2:37" ht="15.75" x14ac:dyDescent="0.25">
      <c r="B392" s="20"/>
      <c r="C392" s="346">
        <v>19</v>
      </c>
      <c r="D392" s="309"/>
      <c r="E392" s="309"/>
      <c r="F392" s="309"/>
      <c r="G392" s="309"/>
      <c r="H392" s="309"/>
      <c r="I392" s="309"/>
      <c r="J392" s="309"/>
      <c r="K392" s="309"/>
      <c r="L392" s="309"/>
      <c r="M392" s="309"/>
      <c r="N392" s="309"/>
      <c r="O392" s="309"/>
      <c r="P392" s="309"/>
      <c r="Q392" s="309"/>
      <c r="R392" s="309"/>
      <c r="S392" s="309"/>
      <c r="T392" s="309"/>
      <c r="U392" s="309"/>
      <c r="V392" s="309"/>
      <c r="W392" s="309"/>
      <c r="X392" s="309"/>
      <c r="Y392" s="309"/>
      <c r="Z392" s="309"/>
      <c r="AA392" s="309"/>
      <c r="AB392" s="309"/>
      <c r="AC392" s="309"/>
      <c r="AD392" s="309"/>
      <c r="AE392" s="309"/>
      <c r="AF392" s="309"/>
      <c r="AG392" s="309"/>
      <c r="AH392" s="309"/>
      <c r="AI392" s="646" t="str">
        <f t="shared" si="26"/>
        <v/>
      </c>
      <c r="AJ392" s="647"/>
      <c r="AK392" s="366"/>
    </row>
    <row r="393" spans="2:37" ht="15.75" x14ac:dyDescent="0.25">
      <c r="B393" s="20"/>
      <c r="C393" s="346">
        <v>20</v>
      </c>
      <c r="D393" s="309"/>
      <c r="E393" s="309"/>
      <c r="F393" s="309"/>
      <c r="G393" s="309"/>
      <c r="H393" s="309"/>
      <c r="I393" s="309"/>
      <c r="J393" s="309"/>
      <c r="K393" s="309"/>
      <c r="L393" s="309"/>
      <c r="M393" s="309"/>
      <c r="N393" s="309"/>
      <c r="O393" s="309"/>
      <c r="P393" s="309"/>
      <c r="Q393" s="309"/>
      <c r="R393" s="309"/>
      <c r="S393" s="309"/>
      <c r="T393" s="309"/>
      <c r="U393" s="309"/>
      <c r="V393" s="309"/>
      <c r="W393" s="309"/>
      <c r="X393" s="309"/>
      <c r="Y393" s="309"/>
      <c r="Z393" s="309"/>
      <c r="AA393" s="309"/>
      <c r="AB393" s="309"/>
      <c r="AC393" s="309"/>
      <c r="AD393" s="309"/>
      <c r="AE393" s="309"/>
      <c r="AF393" s="309"/>
      <c r="AG393" s="309"/>
      <c r="AH393" s="309"/>
      <c r="AI393" s="646" t="str">
        <f t="shared" si="26"/>
        <v/>
      </c>
      <c r="AJ393" s="647"/>
      <c r="AK393" s="366"/>
    </row>
    <row r="394" spans="2:37" ht="15.75" x14ac:dyDescent="0.25">
      <c r="B394" s="20"/>
      <c r="C394" s="346">
        <v>21</v>
      </c>
      <c r="D394" s="309"/>
      <c r="E394" s="309"/>
      <c r="F394" s="309"/>
      <c r="G394" s="309"/>
      <c r="H394" s="309"/>
      <c r="I394" s="309"/>
      <c r="J394" s="309"/>
      <c r="K394" s="309"/>
      <c r="L394" s="309"/>
      <c r="M394" s="309"/>
      <c r="N394" s="309"/>
      <c r="O394" s="309"/>
      <c r="P394" s="309"/>
      <c r="Q394" s="309"/>
      <c r="R394" s="309"/>
      <c r="S394" s="309"/>
      <c r="T394" s="309"/>
      <c r="U394" s="309"/>
      <c r="V394" s="309"/>
      <c r="W394" s="309"/>
      <c r="X394" s="309"/>
      <c r="Y394" s="309"/>
      <c r="Z394" s="309"/>
      <c r="AA394" s="309"/>
      <c r="AB394" s="309"/>
      <c r="AC394" s="309"/>
      <c r="AD394" s="309"/>
      <c r="AE394" s="309"/>
      <c r="AF394" s="309"/>
      <c r="AG394" s="309"/>
      <c r="AH394" s="309"/>
      <c r="AI394" s="646" t="str">
        <f t="shared" si="26"/>
        <v/>
      </c>
      <c r="AJ394" s="647"/>
      <c r="AK394" s="366"/>
    </row>
    <row r="395" spans="2:37" ht="15.75" x14ac:dyDescent="0.25">
      <c r="B395" s="20"/>
      <c r="C395" s="346">
        <v>22</v>
      </c>
      <c r="D395" s="309"/>
      <c r="E395" s="309"/>
      <c r="F395" s="309"/>
      <c r="G395" s="309"/>
      <c r="H395" s="309"/>
      <c r="I395" s="309"/>
      <c r="J395" s="309"/>
      <c r="K395" s="309"/>
      <c r="L395" s="309"/>
      <c r="M395" s="309"/>
      <c r="N395" s="309"/>
      <c r="O395" s="309"/>
      <c r="P395" s="309"/>
      <c r="Q395" s="309"/>
      <c r="R395" s="309"/>
      <c r="S395" s="309"/>
      <c r="T395" s="309"/>
      <c r="U395" s="309"/>
      <c r="V395" s="309"/>
      <c r="W395" s="309"/>
      <c r="X395" s="309"/>
      <c r="Y395" s="309"/>
      <c r="Z395" s="309"/>
      <c r="AA395" s="309"/>
      <c r="AB395" s="309"/>
      <c r="AC395" s="309"/>
      <c r="AD395" s="309"/>
      <c r="AE395" s="309"/>
      <c r="AF395" s="309"/>
      <c r="AG395" s="309"/>
      <c r="AH395" s="309"/>
      <c r="AI395" s="646" t="str">
        <f t="shared" si="26"/>
        <v/>
      </c>
      <c r="AJ395" s="647"/>
      <c r="AK395" s="366"/>
    </row>
    <row r="396" spans="2:37" ht="15.75" x14ac:dyDescent="0.25">
      <c r="B396" s="20"/>
      <c r="C396" s="346">
        <v>23</v>
      </c>
      <c r="D396" s="309"/>
      <c r="E396" s="309"/>
      <c r="F396" s="309"/>
      <c r="G396" s="309"/>
      <c r="H396" s="309"/>
      <c r="I396" s="309"/>
      <c r="J396" s="309"/>
      <c r="K396" s="309"/>
      <c r="L396" s="309"/>
      <c r="M396" s="309"/>
      <c r="N396" s="309"/>
      <c r="O396" s="309"/>
      <c r="P396" s="309"/>
      <c r="Q396" s="309"/>
      <c r="R396" s="309"/>
      <c r="S396" s="309"/>
      <c r="T396" s="309"/>
      <c r="U396" s="309"/>
      <c r="V396" s="309"/>
      <c r="W396" s="309"/>
      <c r="X396" s="309"/>
      <c r="Y396" s="309"/>
      <c r="Z396" s="309"/>
      <c r="AA396" s="309"/>
      <c r="AB396" s="309"/>
      <c r="AC396" s="309"/>
      <c r="AD396" s="309"/>
      <c r="AE396" s="309"/>
      <c r="AF396" s="309"/>
      <c r="AG396" s="309"/>
      <c r="AH396" s="309"/>
      <c r="AI396" s="646" t="str">
        <f t="shared" si="26"/>
        <v/>
      </c>
      <c r="AJ396" s="647"/>
      <c r="AK396" s="366"/>
    </row>
    <row r="397" spans="2:37" ht="15.75" x14ac:dyDescent="0.25">
      <c r="B397" s="20"/>
      <c r="C397" s="347">
        <v>24</v>
      </c>
      <c r="D397" s="310"/>
      <c r="E397" s="310"/>
      <c r="F397" s="310"/>
      <c r="G397" s="310"/>
      <c r="H397" s="310"/>
      <c r="I397" s="310"/>
      <c r="J397" s="310"/>
      <c r="K397" s="310"/>
      <c r="L397" s="310"/>
      <c r="M397" s="310"/>
      <c r="N397" s="310"/>
      <c r="O397" s="310"/>
      <c r="P397" s="310"/>
      <c r="Q397" s="310"/>
      <c r="R397" s="310"/>
      <c r="S397" s="310"/>
      <c r="T397" s="310"/>
      <c r="U397" s="310"/>
      <c r="V397" s="310"/>
      <c r="W397" s="310"/>
      <c r="X397" s="310"/>
      <c r="Y397" s="310"/>
      <c r="Z397" s="310"/>
      <c r="AA397" s="310"/>
      <c r="AB397" s="310"/>
      <c r="AC397" s="310"/>
      <c r="AD397" s="310"/>
      <c r="AE397" s="310"/>
      <c r="AF397" s="310"/>
      <c r="AG397" s="310"/>
      <c r="AH397" s="310"/>
      <c r="AI397" s="648" t="str">
        <f t="shared" si="26"/>
        <v/>
      </c>
      <c r="AJ397" s="649"/>
      <c r="AK397" s="366"/>
    </row>
    <row r="398" spans="2:37" ht="15.75" x14ac:dyDescent="0.25">
      <c r="B398" s="20"/>
      <c r="C398" s="236"/>
      <c r="D398" s="15"/>
      <c r="E398" s="15"/>
      <c r="F398" s="15"/>
      <c r="G398" s="15"/>
      <c r="H398" s="15"/>
      <c r="I398" s="15"/>
      <c r="J398" s="15"/>
      <c r="K398" s="15"/>
      <c r="L398" s="15"/>
      <c r="M398" s="15"/>
      <c r="N398" s="15"/>
      <c r="O398" s="15"/>
      <c r="P398" s="15"/>
      <c r="Q398" s="15"/>
      <c r="R398" s="15"/>
      <c r="S398" s="15"/>
      <c r="T398" s="17"/>
      <c r="U398" s="17"/>
      <c r="V398" s="17"/>
      <c r="W398" s="17"/>
      <c r="X398" s="17"/>
      <c r="Y398" s="17"/>
      <c r="Z398" s="17"/>
      <c r="AA398" s="17"/>
      <c r="AB398" s="17"/>
      <c r="AC398" s="17"/>
      <c r="AD398" s="17"/>
      <c r="AE398" s="17"/>
      <c r="AF398" s="17"/>
      <c r="AG398" s="17"/>
      <c r="AH398" s="17"/>
      <c r="AI398" s="17"/>
      <c r="AJ398" s="21"/>
      <c r="AK398" s="366"/>
    </row>
    <row r="399" spans="2:37" ht="16.5" thickBot="1" x14ac:dyDescent="0.3">
      <c r="B399" s="60"/>
      <c r="C399" s="220"/>
      <c r="D399" s="63"/>
      <c r="E399" s="63"/>
      <c r="F399" s="63"/>
      <c r="G399" s="63"/>
      <c r="H399" s="63"/>
      <c r="I399" s="63"/>
      <c r="J399" s="63"/>
      <c r="K399" s="63"/>
      <c r="L399" s="63"/>
      <c r="M399" s="63"/>
      <c r="N399" s="63"/>
      <c r="O399" s="63"/>
      <c r="P399" s="63"/>
      <c r="Q399" s="63"/>
      <c r="R399" s="63"/>
      <c r="S399" s="63"/>
      <c r="T399" s="63"/>
      <c r="U399" s="63"/>
      <c r="V399" s="63"/>
      <c r="W399" s="63"/>
      <c r="X399" s="63"/>
      <c r="Y399" s="63"/>
      <c r="Z399" s="63"/>
      <c r="AA399" s="63"/>
      <c r="AB399" s="63"/>
      <c r="AC399" s="63"/>
      <c r="AD399" s="63"/>
      <c r="AE399" s="63"/>
      <c r="AF399" s="63"/>
      <c r="AG399" s="63"/>
      <c r="AH399" s="63"/>
      <c r="AI399" s="63"/>
      <c r="AJ399" s="64"/>
      <c r="AK399" s="366"/>
    </row>
    <row r="400" spans="2:37" ht="15.75" x14ac:dyDescent="0.25">
      <c r="B400" s="40" t="str">
        <f>"Version " &amp; Version</f>
        <v>Version FINAL 03/31/2017</v>
      </c>
      <c r="C400" s="407"/>
      <c r="D400" s="407"/>
      <c r="E400" s="407"/>
      <c r="F400" s="407"/>
      <c r="G400" s="407"/>
      <c r="H400" s="407"/>
      <c r="I400" s="407"/>
      <c r="J400" s="407"/>
      <c r="K400" s="407"/>
      <c r="L400" s="407"/>
      <c r="M400" s="407"/>
      <c r="N400" s="407"/>
      <c r="O400" s="407"/>
      <c r="P400" s="407"/>
      <c r="Q400" s="407"/>
      <c r="R400" s="407"/>
      <c r="S400" s="407"/>
      <c r="T400" s="407"/>
      <c r="U400" s="407"/>
      <c r="V400" s="407"/>
      <c r="W400" s="407"/>
      <c r="X400" s="407"/>
      <c r="Y400" s="407"/>
      <c r="Z400" s="407"/>
      <c r="AA400" s="407"/>
      <c r="AB400" s="407"/>
      <c r="AC400" s="407"/>
      <c r="AD400" s="407"/>
      <c r="AE400" s="407"/>
      <c r="AF400" s="407"/>
      <c r="AG400" s="407"/>
      <c r="AH400" s="407"/>
      <c r="AI400" s="362"/>
      <c r="AJ400" s="363"/>
      <c r="AK400" s="366"/>
    </row>
    <row r="401" spans="2:37" ht="15.75" x14ac:dyDescent="0.25">
      <c r="B401" s="20"/>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c r="AC401" s="15"/>
      <c r="AD401" s="15"/>
      <c r="AE401" s="15"/>
      <c r="AF401" s="15"/>
      <c r="AG401" s="15"/>
      <c r="AH401" s="15"/>
      <c r="AI401" s="17"/>
      <c r="AJ401" s="21"/>
      <c r="AK401" s="366"/>
    </row>
    <row r="402" spans="2:37" ht="15.75" x14ac:dyDescent="0.25">
      <c r="B402" s="487" t="s">
        <v>293</v>
      </c>
      <c r="C402" s="488"/>
      <c r="D402" s="488"/>
      <c r="E402" s="488"/>
      <c r="F402" s="488"/>
      <c r="G402" s="488"/>
      <c r="H402" s="488"/>
      <c r="I402" s="488"/>
      <c r="J402" s="488"/>
      <c r="K402" s="488"/>
      <c r="L402" s="488"/>
      <c r="M402" s="488"/>
      <c r="N402" s="488"/>
      <c r="O402" s="488"/>
      <c r="P402" s="488"/>
      <c r="Q402" s="488"/>
      <c r="R402" s="488"/>
      <c r="S402" s="15"/>
      <c r="T402" s="15"/>
      <c r="U402" s="15"/>
      <c r="V402" s="15"/>
      <c r="W402" s="15"/>
      <c r="X402" s="15"/>
      <c r="Y402" s="15"/>
      <c r="Z402" s="15"/>
      <c r="AA402" s="15"/>
      <c r="AB402" s="15"/>
      <c r="AC402" s="15"/>
      <c r="AD402" s="15"/>
      <c r="AE402" s="15"/>
      <c r="AF402" s="15"/>
      <c r="AG402" s="15"/>
      <c r="AH402" s="15"/>
      <c r="AI402" s="17"/>
      <c r="AJ402" s="21"/>
      <c r="AK402" s="366"/>
    </row>
    <row r="403" spans="2:37" ht="15.75" x14ac:dyDescent="0.25">
      <c r="B403" s="622" t="s">
        <v>281</v>
      </c>
      <c r="C403" s="545"/>
      <c r="D403" s="545"/>
      <c r="E403" s="545"/>
      <c r="F403" s="545"/>
      <c r="G403" s="545"/>
      <c r="H403" s="545"/>
      <c r="I403" s="545"/>
      <c r="J403" s="545"/>
      <c r="K403" s="545"/>
      <c r="L403" s="545"/>
      <c r="M403" s="545"/>
      <c r="N403" s="545"/>
      <c r="O403" s="545"/>
      <c r="P403" s="545"/>
      <c r="Q403" s="545"/>
      <c r="R403" s="545"/>
      <c r="S403" s="15"/>
      <c r="T403" s="15"/>
      <c r="U403" s="15"/>
      <c r="V403" s="15"/>
      <c r="W403" s="15"/>
      <c r="X403" s="15"/>
      <c r="Y403" s="15"/>
      <c r="Z403" s="15"/>
      <c r="AA403" s="15"/>
      <c r="AB403" s="15"/>
      <c r="AC403" s="15"/>
      <c r="AD403" s="15"/>
      <c r="AE403" s="15"/>
      <c r="AF403" s="15"/>
      <c r="AG403" s="15"/>
      <c r="AH403" s="15"/>
      <c r="AI403" s="17"/>
      <c r="AJ403" s="21"/>
      <c r="AK403" s="366"/>
    </row>
    <row r="404" spans="2:37" ht="15.75" x14ac:dyDescent="0.25">
      <c r="B404" s="414"/>
      <c r="C404" s="545">
        <v>2022</v>
      </c>
      <c r="D404" s="545"/>
      <c r="E404" s="545"/>
      <c r="F404" s="545"/>
      <c r="G404" s="545"/>
      <c r="H404" s="545"/>
      <c r="I404" s="545"/>
      <c r="J404" s="545"/>
      <c r="K404" s="545"/>
      <c r="L404" s="545"/>
      <c r="M404" s="545"/>
      <c r="N404" s="545"/>
      <c r="O404" s="545"/>
      <c r="P404" s="545"/>
      <c r="Q404" s="545"/>
      <c r="R404" s="331"/>
      <c r="S404" s="15"/>
      <c r="T404" s="15"/>
      <c r="U404" s="15"/>
      <c r="V404" s="15"/>
      <c r="W404" s="15"/>
      <c r="X404" s="15"/>
      <c r="Y404" s="15"/>
      <c r="Z404" s="15"/>
      <c r="AA404" s="15"/>
      <c r="AB404" s="15"/>
      <c r="AC404" s="15"/>
      <c r="AD404" s="15"/>
      <c r="AE404" s="15"/>
      <c r="AF404" s="15"/>
      <c r="AG404" s="15"/>
      <c r="AH404" s="15"/>
      <c r="AI404" s="17"/>
      <c r="AJ404" s="21"/>
      <c r="AK404" s="366"/>
    </row>
    <row r="405" spans="2:37" ht="15.75" x14ac:dyDescent="0.25">
      <c r="B405" s="20"/>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c r="AB405" s="15"/>
      <c r="AC405" s="15"/>
      <c r="AD405" s="15"/>
      <c r="AE405" s="15"/>
      <c r="AF405" s="15"/>
      <c r="AG405" s="15"/>
      <c r="AH405" s="15"/>
      <c r="AI405" s="17"/>
      <c r="AJ405" s="21"/>
      <c r="AK405" s="366"/>
    </row>
    <row r="406" spans="2:37" ht="15.75" x14ac:dyDescent="0.25">
      <c r="B406" s="20" t="s">
        <v>291</v>
      </c>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7"/>
      <c r="AJ406" s="21"/>
      <c r="AK406" s="366"/>
    </row>
    <row r="407" spans="2:37" ht="15.75" x14ac:dyDescent="0.25">
      <c r="B407" s="20"/>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c r="AB407" s="15"/>
      <c r="AC407" s="15"/>
      <c r="AD407" s="15"/>
      <c r="AE407" s="15"/>
      <c r="AF407" s="15"/>
      <c r="AG407" s="15"/>
      <c r="AH407" s="15"/>
      <c r="AI407" s="17"/>
      <c r="AJ407" s="21"/>
      <c r="AK407" s="366"/>
    </row>
    <row r="408" spans="2:37" ht="15.75" x14ac:dyDescent="0.25">
      <c r="B408" s="20"/>
      <c r="C408" s="397" t="s">
        <v>128</v>
      </c>
      <c r="D408" s="218">
        <v>1</v>
      </c>
      <c r="E408" s="218">
        <v>2</v>
      </c>
      <c r="F408" s="218">
        <v>3</v>
      </c>
      <c r="G408" s="218">
        <v>4</v>
      </c>
      <c r="H408" s="218">
        <v>5</v>
      </c>
      <c r="I408" s="218">
        <v>6</v>
      </c>
      <c r="J408" s="218">
        <v>7</v>
      </c>
      <c r="K408" s="218">
        <v>8</v>
      </c>
      <c r="L408" s="218">
        <v>9</v>
      </c>
      <c r="M408" s="218">
        <v>10</v>
      </c>
      <c r="N408" s="218">
        <v>11</v>
      </c>
      <c r="O408" s="218">
        <v>12</v>
      </c>
      <c r="P408" s="218">
        <v>13</v>
      </c>
      <c r="Q408" s="218">
        <v>14</v>
      </c>
      <c r="R408" s="218">
        <v>15</v>
      </c>
      <c r="S408" s="218">
        <v>16</v>
      </c>
      <c r="T408" s="218">
        <v>17</v>
      </c>
      <c r="U408" s="218">
        <v>18</v>
      </c>
      <c r="V408" s="218">
        <v>19</v>
      </c>
      <c r="W408" s="218">
        <v>20</v>
      </c>
      <c r="X408" s="218">
        <v>21</v>
      </c>
      <c r="Y408" s="218">
        <v>22</v>
      </c>
      <c r="Z408" s="218">
        <v>23</v>
      </c>
      <c r="AA408" s="218">
        <v>24</v>
      </c>
      <c r="AB408" s="218">
        <v>25</v>
      </c>
      <c r="AC408" s="218">
        <v>26</v>
      </c>
      <c r="AD408" s="218">
        <v>27</v>
      </c>
      <c r="AE408" s="218">
        <v>28</v>
      </c>
      <c r="AF408" s="218">
        <v>29</v>
      </c>
      <c r="AG408" s="218">
        <v>30</v>
      </c>
      <c r="AH408" s="15"/>
      <c r="AI408" s="644" t="s">
        <v>304</v>
      </c>
      <c r="AJ408" s="645"/>
      <c r="AK408" s="366"/>
    </row>
    <row r="409" spans="2:37" ht="15.75" x14ac:dyDescent="0.25">
      <c r="B409" s="20"/>
      <c r="C409" s="397"/>
      <c r="D409" s="218" t="s">
        <v>273</v>
      </c>
      <c r="E409" s="218" t="s">
        <v>274</v>
      </c>
      <c r="F409" s="218" t="s">
        <v>275</v>
      </c>
      <c r="G409" s="218" t="s">
        <v>276</v>
      </c>
      <c r="H409" s="218" t="s">
        <v>277</v>
      </c>
      <c r="I409" s="218" t="s">
        <v>278</v>
      </c>
      <c r="J409" s="218" t="s">
        <v>272</v>
      </c>
      <c r="K409" s="218" t="str">
        <f>D409</f>
        <v>Tue</v>
      </c>
      <c r="L409" s="218" t="str">
        <f t="shared" ref="L409:AG409" si="27">E409</f>
        <v>Wed</v>
      </c>
      <c r="M409" s="218" t="str">
        <f t="shared" si="27"/>
        <v>Thurs</v>
      </c>
      <c r="N409" s="218" t="str">
        <f t="shared" si="27"/>
        <v>Fri</v>
      </c>
      <c r="O409" s="218" t="str">
        <f t="shared" si="27"/>
        <v>Sat</v>
      </c>
      <c r="P409" s="218" t="str">
        <f t="shared" si="27"/>
        <v>Sun</v>
      </c>
      <c r="Q409" s="218" t="str">
        <f t="shared" si="27"/>
        <v>Mon</v>
      </c>
      <c r="R409" s="218" t="str">
        <f t="shared" si="27"/>
        <v>Tue</v>
      </c>
      <c r="S409" s="218" t="str">
        <f t="shared" si="27"/>
        <v>Wed</v>
      </c>
      <c r="T409" s="218" t="str">
        <f t="shared" si="27"/>
        <v>Thurs</v>
      </c>
      <c r="U409" s="218" t="str">
        <f t="shared" si="27"/>
        <v>Fri</v>
      </c>
      <c r="V409" s="218" t="str">
        <f t="shared" si="27"/>
        <v>Sat</v>
      </c>
      <c r="W409" s="218" t="str">
        <f t="shared" si="27"/>
        <v>Sun</v>
      </c>
      <c r="X409" s="218" t="str">
        <f t="shared" si="27"/>
        <v>Mon</v>
      </c>
      <c r="Y409" s="218" t="str">
        <f t="shared" si="27"/>
        <v>Tue</v>
      </c>
      <c r="Z409" s="218" t="str">
        <f t="shared" si="27"/>
        <v>Wed</v>
      </c>
      <c r="AA409" s="218" t="str">
        <f t="shared" si="27"/>
        <v>Thurs</v>
      </c>
      <c r="AB409" s="218" t="str">
        <f t="shared" si="27"/>
        <v>Fri</v>
      </c>
      <c r="AC409" s="218" t="str">
        <f t="shared" si="27"/>
        <v>Sat</v>
      </c>
      <c r="AD409" s="218" t="str">
        <f t="shared" si="27"/>
        <v>Sun</v>
      </c>
      <c r="AE409" s="218" t="str">
        <f t="shared" si="27"/>
        <v>Mon</v>
      </c>
      <c r="AF409" s="218" t="str">
        <f t="shared" si="27"/>
        <v>Tue</v>
      </c>
      <c r="AG409" s="218" t="str">
        <f t="shared" si="27"/>
        <v>Wed</v>
      </c>
      <c r="AH409" s="15"/>
      <c r="AI409" s="644" t="s">
        <v>305</v>
      </c>
      <c r="AJ409" s="645"/>
      <c r="AK409" s="366"/>
    </row>
    <row r="410" spans="2:37" ht="15.75" x14ac:dyDescent="0.25">
      <c r="B410" s="20"/>
      <c r="C410" s="214">
        <v>1</v>
      </c>
      <c r="D410" s="309"/>
      <c r="E410" s="309"/>
      <c r="F410" s="309"/>
      <c r="G410" s="309"/>
      <c r="H410" s="309"/>
      <c r="I410" s="309"/>
      <c r="J410" s="309"/>
      <c r="K410" s="309"/>
      <c r="L410" s="309"/>
      <c r="M410" s="309"/>
      <c r="N410" s="309"/>
      <c r="O410" s="309"/>
      <c r="P410" s="309"/>
      <c r="Q410" s="309"/>
      <c r="R410" s="309"/>
      <c r="S410" s="309"/>
      <c r="T410" s="309"/>
      <c r="U410" s="309"/>
      <c r="V410" s="309"/>
      <c r="W410" s="309"/>
      <c r="X410" s="309"/>
      <c r="Y410" s="309"/>
      <c r="Z410" s="309"/>
      <c r="AA410" s="309"/>
      <c r="AB410" s="309"/>
      <c r="AC410" s="309"/>
      <c r="AD410" s="309"/>
      <c r="AE410" s="309"/>
      <c r="AF410" s="309"/>
      <c r="AG410" s="309"/>
      <c r="AH410" s="15"/>
      <c r="AI410" s="650" t="str">
        <f>IFERROR(AVERAGE(D410:AG410),"")</f>
        <v/>
      </c>
      <c r="AJ410" s="651"/>
      <c r="AK410" s="366"/>
    </row>
    <row r="411" spans="2:37" ht="15.75" x14ac:dyDescent="0.25">
      <c r="B411" s="20"/>
      <c r="C411" s="214">
        <v>2</v>
      </c>
      <c r="D411" s="309"/>
      <c r="E411" s="309"/>
      <c r="F411" s="309"/>
      <c r="G411" s="309"/>
      <c r="H411" s="309"/>
      <c r="I411" s="309"/>
      <c r="J411" s="309"/>
      <c r="K411" s="309"/>
      <c r="L411" s="309"/>
      <c r="M411" s="309"/>
      <c r="N411" s="309"/>
      <c r="O411" s="309"/>
      <c r="P411" s="309"/>
      <c r="Q411" s="309"/>
      <c r="R411" s="309"/>
      <c r="S411" s="309"/>
      <c r="T411" s="309"/>
      <c r="U411" s="309"/>
      <c r="V411" s="309"/>
      <c r="W411" s="309"/>
      <c r="X411" s="309"/>
      <c r="Y411" s="309"/>
      <c r="Z411" s="309"/>
      <c r="AA411" s="309"/>
      <c r="AB411" s="309"/>
      <c r="AC411" s="309"/>
      <c r="AD411" s="309"/>
      <c r="AE411" s="309"/>
      <c r="AF411" s="309"/>
      <c r="AG411" s="309"/>
      <c r="AH411" s="15"/>
      <c r="AI411" s="646" t="str">
        <f>IFERROR(AVERAGE(D411:AG411),"")</f>
        <v/>
      </c>
      <c r="AJ411" s="647"/>
      <c r="AK411" s="366"/>
    </row>
    <row r="412" spans="2:37" ht="15.75" x14ac:dyDescent="0.25">
      <c r="B412" s="20"/>
      <c r="C412" s="214">
        <v>3</v>
      </c>
      <c r="D412" s="309"/>
      <c r="E412" s="309"/>
      <c r="F412" s="309"/>
      <c r="G412" s="309"/>
      <c r="H412" s="309"/>
      <c r="I412" s="309"/>
      <c r="J412" s="309"/>
      <c r="K412" s="309"/>
      <c r="L412" s="309"/>
      <c r="M412" s="309"/>
      <c r="N412" s="309"/>
      <c r="O412" s="309"/>
      <c r="P412" s="309"/>
      <c r="Q412" s="309"/>
      <c r="R412" s="309"/>
      <c r="S412" s="309"/>
      <c r="T412" s="309"/>
      <c r="U412" s="309"/>
      <c r="V412" s="309"/>
      <c r="W412" s="309"/>
      <c r="X412" s="309"/>
      <c r="Y412" s="309"/>
      <c r="Z412" s="309"/>
      <c r="AA412" s="309"/>
      <c r="AB412" s="309"/>
      <c r="AC412" s="309"/>
      <c r="AD412" s="309"/>
      <c r="AE412" s="309"/>
      <c r="AF412" s="309"/>
      <c r="AG412" s="309"/>
      <c r="AH412" s="15"/>
      <c r="AI412" s="646" t="str">
        <f t="shared" ref="AI412:AI433" si="28">IFERROR(AVERAGE(D412:AG412),"")</f>
        <v/>
      </c>
      <c r="AJ412" s="647"/>
      <c r="AK412" s="366"/>
    </row>
    <row r="413" spans="2:37" ht="15.75" x14ac:dyDescent="0.25">
      <c r="B413" s="20"/>
      <c r="C413" s="214">
        <v>4</v>
      </c>
      <c r="D413" s="309"/>
      <c r="E413" s="309"/>
      <c r="F413" s="309"/>
      <c r="G413" s="309"/>
      <c r="H413" s="309"/>
      <c r="I413" s="309"/>
      <c r="J413" s="309"/>
      <c r="K413" s="309"/>
      <c r="L413" s="309"/>
      <c r="M413" s="309"/>
      <c r="N413" s="309"/>
      <c r="O413" s="309"/>
      <c r="P413" s="309"/>
      <c r="Q413" s="309"/>
      <c r="R413" s="309"/>
      <c r="S413" s="309"/>
      <c r="T413" s="309"/>
      <c r="U413" s="309"/>
      <c r="V413" s="309"/>
      <c r="W413" s="309"/>
      <c r="X413" s="309"/>
      <c r="Y413" s="309"/>
      <c r="Z413" s="309"/>
      <c r="AA413" s="309"/>
      <c r="AB413" s="309"/>
      <c r="AC413" s="309"/>
      <c r="AD413" s="309"/>
      <c r="AE413" s="309"/>
      <c r="AF413" s="309"/>
      <c r="AG413" s="309"/>
      <c r="AH413" s="15"/>
      <c r="AI413" s="646" t="str">
        <f t="shared" si="28"/>
        <v/>
      </c>
      <c r="AJ413" s="647"/>
      <c r="AK413" s="366"/>
    </row>
    <row r="414" spans="2:37" ht="15.75" x14ac:dyDescent="0.25">
      <c r="B414" s="20"/>
      <c r="C414" s="214">
        <v>5</v>
      </c>
      <c r="D414" s="309"/>
      <c r="E414" s="309"/>
      <c r="F414" s="309"/>
      <c r="G414" s="309"/>
      <c r="H414" s="309"/>
      <c r="I414" s="309"/>
      <c r="J414" s="309"/>
      <c r="K414" s="309"/>
      <c r="L414" s="309"/>
      <c r="M414" s="309"/>
      <c r="N414" s="309"/>
      <c r="O414" s="309"/>
      <c r="P414" s="309"/>
      <c r="Q414" s="309"/>
      <c r="R414" s="309"/>
      <c r="S414" s="309"/>
      <c r="T414" s="309"/>
      <c r="U414" s="309"/>
      <c r="V414" s="309"/>
      <c r="W414" s="309"/>
      <c r="X414" s="309"/>
      <c r="Y414" s="309"/>
      <c r="Z414" s="309"/>
      <c r="AA414" s="309"/>
      <c r="AB414" s="309"/>
      <c r="AC414" s="309"/>
      <c r="AD414" s="309"/>
      <c r="AE414" s="309"/>
      <c r="AF414" s="309"/>
      <c r="AG414" s="309"/>
      <c r="AH414" s="15"/>
      <c r="AI414" s="646" t="str">
        <f t="shared" si="28"/>
        <v/>
      </c>
      <c r="AJ414" s="647"/>
      <c r="AK414" s="366"/>
    </row>
    <row r="415" spans="2:37" ht="15.75" x14ac:dyDescent="0.25">
      <c r="B415" s="20"/>
      <c r="C415" s="214">
        <v>6</v>
      </c>
      <c r="D415" s="309"/>
      <c r="E415" s="309"/>
      <c r="F415" s="309"/>
      <c r="G415" s="309"/>
      <c r="H415" s="309"/>
      <c r="I415" s="309"/>
      <c r="J415" s="309"/>
      <c r="K415" s="309"/>
      <c r="L415" s="309"/>
      <c r="M415" s="309"/>
      <c r="N415" s="309"/>
      <c r="O415" s="309"/>
      <c r="P415" s="309"/>
      <c r="Q415" s="309"/>
      <c r="R415" s="309"/>
      <c r="S415" s="309"/>
      <c r="T415" s="309"/>
      <c r="U415" s="309"/>
      <c r="V415" s="309"/>
      <c r="W415" s="309"/>
      <c r="X415" s="309"/>
      <c r="Y415" s="309"/>
      <c r="Z415" s="309"/>
      <c r="AA415" s="309"/>
      <c r="AB415" s="309"/>
      <c r="AC415" s="309"/>
      <c r="AD415" s="309"/>
      <c r="AE415" s="309"/>
      <c r="AF415" s="309"/>
      <c r="AG415" s="309"/>
      <c r="AH415" s="15"/>
      <c r="AI415" s="646" t="str">
        <f t="shared" si="28"/>
        <v/>
      </c>
      <c r="AJ415" s="647"/>
      <c r="AK415" s="366"/>
    </row>
    <row r="416" spans="2:37" ht="15.75" x14ac:dyDescent="0.25">
      <c r="B416" s="20"/>
      <c r="C416" s="214">
        <v>7</v>
      </c>
      <c r="D416" s="309"/>
      <c r="E416" s="309"/>
      <c r="F416" s="309"/>
      <c r="G416" s="309"/>
      <c r="H416" s="309"/>
      <c r="I416" s="309"/>
      <c r="J416" s="309"/>
      <c r="K416" s="309"/>
      <c r="L416" s="309"/>
      <c r="M416" s="309"/>
      <c r="N416" s="309"/>
      <c r="O416" s="309"/>
      <c r="P416" s="309"/>
      <c r="Q416" s="309"/>
      <c r="R416" s="309"/>
      <c r="S416" s="309"/>
      <c r="T416" s="309"/>
      <c r="U416" s="309"/>
      <c r="V416" s="309"/>
      <c r="W416" s="309"/>
      <c r="X416" s="309"/>
      <c r="Y416" s="309"/>
      <c r="Z416" s="309"/>
      <c r="AA416" s="309"/>
      <c r="AB416" s="309"/>
      <c r="AC416" s="309"/>
      <c r="AD416" s="309"/>
      <c r="AE416" s="309"/>
      <c r="AF416" s="309"/>
      <c r="AG416" s="309"/>
      <c r="AH416" s="15"/>
      <c r="AI416" s="646" t="str">
        <f t="shared" si="28"/>
        <v/>
      </c>
      <c r="AJ416" s="647"/>
      <c r="AK416" s="366"/>
    </row>
    <row r="417" spans="2:37" ht="15.75" x14ac:dyDescent="0.25">
      <c r="B417" s="20"/>
      <c r="C417" s="214">
        <v>8</v>
      </c>
      <c r="D417" s="309"/>
      <c r="E417" s="309"/>
      <c r="F417" s="309"/>
      <c r="G417" s="309"/>
      <c r="H417" s="309"/>
      <c r="I417" s="309"/>
      <c r="J417" s="309"/>
      <c r="K417" s="309"/>
      <c r="L417" s="309"/>
      <c r="M417" s="309"/>
      <c r="N417" s="309"/>
      <c r="O417" s="309"/>
      <c r="P417" s="309"/>
      <c r="Q417" s="309"/>
      <c r="R417" s="309"/>
      <c r="S417" s="309"/>
      <c r="T417" s="309"/>
      <c r="U417" s="309"/>
      <c r="V417" s="309"/>
      <c r="W417" s="309"/>
      <c r="X417" s="309"/>
      <c r="Y417" s="309"/>
      <c r="Z417" s="309"/>
      <c r="AA417" s="309"/>
      <c r="AB417" s="309"/>
      <c r="AC417" s="309"/>
      <c r="AD417" s="309"/>
      <c r="AE417" s="309"/>
      <c r="AF417" s="309"/>
      <c r="AG417" s="309"/>
      <c r="AH417" s="15"/>
      <c r="AI417" s="646" t="str">
        <f t="shared" si="28"/>
        <v/>
      </c>
      <c r="AJ417" s="647"/>
      <c r="AK417" s="366"/>
    </row>
    <row r="418" spans="2:37" ht="15.75" x14ac:dyDescent="0.25">
      <c r="B418" s="20"/>
      <c r="C418" s="214">
        <v>9</v>
      </c>
      <c r="D418" s="309"/>
      <c r="E418" s="309"/>
      <c r="F418" s="309"/>
      <c r="G418" s="309"/>
      <c r="H418" s="309"/>
      <c r="I418" s="309"/>
      <c r="J418" s="309"/>
      <c r="K418" s="309"/>
      <c r="L418" s="309"/>
      <c r="M418" s="309"/>
      <c r="N418" s="309"/>
      <c r="O418" s="309"/>
      <c r="P418" s="309"/>
      <c r="Q418" s="309"/>
      <c r="R418" s="309"/>
      <c r="S418" s="309"/>
      <c r="T418" s="309"/>
      <c r="U418" s="309"/>
      <c r="V418" s="309"/>
      <c r="W418" s="309"/>
      <c r="X418" s="309"/>
      <c r="Y418" s="309"/>
      <c r="Z418" s="309"/>
      <c r="AA418" s="309"/>
      <c r="AB418" s="309"/>
      <c r="AC418" s="309"/>
      <c r="AD418" s="309"/>
      <c r="AE418" s="309"/>
      <c r="AF418" s="309"/>
      <c r="AG418" s="309"/>
      <c r="AH418" s="15"/>
      <c r="AI418" s="646" t="str">
        <f>IFERROR(AVERAGE(D418:AG418),"")</f>
        <v/>
      </c>
      <c r="AJ418" s="647"/>
      <c r="AK418" s="366"/>
    </row>
    <row r="419" spans="2:37" ht="15.75" x14ac:dyDescent="0.25">
      <c r="B419" s="20"/>
      <c r="C419" s="346">
        <v>10</v>
      </c>
      <c r="D419" s="309"/>
      <c r="E419" s="309"/>
      <c r="F419" s="309"/>
      <c r="G419" s="309"/>
      <c r="H419" s="309"/>
      <c r="I419" s="309"/>
      <c r="J419" s="309"/>
      <c r="K419" s="309"/>
      <c r="L419" s="309"/>
      <c r="M419" s="309"/>
      <c r="N419" s="309"/>
      <c r="O419" s="309"/>
      <c r="P419" s="309"/>
      <c r="Q419" s="309"/>
      <c r="R419" s="309"/>
      <c r="S419" s="309"/>
      <c r="T419" s="309"/>
      <c r="U419" s="309"/>
      <c r="V419" s="309"/>
      <c r="W419" s="309"/>
      <c r="X419" s="309"/>
      <c r="Y419" s="309"/>
      <c r="Z419" s="309"/>
      <c r="AA419" s="309"/>
      <c r="AB419" s="309"/>
      <c r="AC419" s="309"/>
      <c r="AD419" s="309"/>
      <c r="AE419" s="309"/>
      <c r="AF419" s="309"/>
      <c r="AG419" s="309"/>
      <c r="AH419" s="15"/>
      <c r="AI419" s="646" t="str">
        <f t="shared" si="28"/>
        <v/>
      </c>
      <c r="AJ419" s="647"/>
      <c r="AK419" s="366"/>
    </row>
    <row r="420" spans="2:37" ht="15.75" x14ac:dyDescent="0.25">
      <c r="B420" s="20"/>
      <c r="C420" s="346">
        <v>11</v>
      </c>
      <c r="D420" s="309"/>
      <c r="E420" s="309"/>
      <c r="F420" s="309"/>
      <c r="G420" s="309"/>
      <c r="H420" s="309"/>
      <c r="I420" s="309"/>
      <c r="J420" s="309"/>
      <c r="K420" s="309"/>
      <c r="L420" s="309"/>
      <c r="M420" s="309"/>
      <c r="N420" s="309"/>
      <c r="O420" s="309"/>
      <c r="P420" s="309"/>
      <c r="Q420" s="309"/>
      <c r="R420" s="309"/>
      <c r="S420" s="309"/>
      <c r="T420" s="309"/>
      <c r="U420" s="309"/>
      <c r="V420" s="309"/>
      <c r="W420" s="309"/>
      <c r="X420" s="309"/>
      <c r="Y420" s="309"/>
      <c r="Z420" s="309"/>
      <c r="AA420" s="309"/>
      <c r="AB420" s="309"/>
      <c r="AC420" s="309"/>
      <c r="AD420" s="309"/>
      <c r="AE420" s="309"/>
      <c r="AF420" s="309"/>
      <c r="AG420" s="309"/>
      <c r="AH420" s="15"/>
      <c r="AI420" s="646" t="str">
        <f t="shared" si="28"/>
        <v/>
      </c>
      <c r="AJ420" s="647"/>
      <c r="AK420" s="366"/>
    </row>
    <row r="421" spans="2:37" ht="15.75" x14ac:dyDescent="0.25">
      <c r="B421" s="20"/>
      <c r="C421" s="346">
        <v>12</v>
      </c>
      <c r="D421" s="309"/>
      <c r="E421" s="309"/>
      <c r="F421" s="309"/>
      <c r="G421" s="309"/>
      <c r="H421" s="309"/>
      <c r="I421" s="309"/>
      <c r="J421" s="309"/>
      <c r="K421" s="309"/>
      <c r="L421" s="309"/>
      <c r="M421" s="309"/>
      <c r="N421" s="309"/>
      <c r="O421" s="309"/>
      <c r="P421" s="309"/>
      <c r="Q421" s="309"/>
      <c r="R421" s="309"/>
      <c r="S421" s="309"/>
      <c r="T421" s="309"/>
      <c r="U421" s="309"/>
      <c r="V421" s="309"/>
      <c r="W421" s="309"/>
      <c r="X421" s="309"/>
      <c r="Y421" s="309"/>
      <c r="Z421" s="309"/>
      <c r="AA421" s="309"/>
      <c r="AB421" s="309"/>
      <c r="AC421" s="309"/>
      <c r="AD421" s="309"/>
      <c r="AE421" s="309"/>
      <c r="AF421" s="309"/>
      <c r="AG421" s="309"/>
      <c r="AH421" s="15"/>
      <c r="AI421" s="646" t="str">
        <f t="shared" si="28"/>
        <v/>
      </c>
      <c r="AJ421" s="647"/>
      <c r="AK421" s="366"/>
    </row>
    <row r="422" spans="2:37" ht="15.75" x14ac:dyDescent="0.25">
      <c r="B422" s="20"/>
      <c r="C422" s="346">
        <v>13</v>
      </c>
      <c r="D422" s="309"/>
      <c r="E422" s="309"/>
      <c r="F422" s="309"/>
      <c r="G422" s="309"/>
      <c r="H422" s="309"/>
      <c r="I422" s="309"/>
      <c r="J422" s="309"/>
      <c r="K422" s="309"/>
      <c r="L422" s="309"/>
      <c r="M422" s="309"/>
      <c r="N422" s="309"/>
      <c r="O422" s="309"/>
      <c r="P422" s="309"/>
      <c r="Q422" s="309"/>
      <c r="R422" s="309"/>
      <c r="S422" s="309"/>
      <c r="T422" s="309"/>
      <c r="U422" s="309"/>
      <c r="V422" s="309"/>
      <c r="W422" s="309"/>
      <c r="X422" s="309"/>
      <c r="Y422" s="309"/>
      <c r="Z422" s="309"/>
      <c r="AA422" s="309"/>
      <c r="AB422" s="309"/>
      <c r="AC422" s="309"/>
      <c r="AD422" s="309"/>
      <c r="AE422" s="309"/>
      <c r="AF422" s="309"/>
      <c r="AG422" s="309"/>
      <c r="AH422" s="15"/>
      <c r="AI422" s="646" t="str">
        <f t="shared" si="28"/>
        <v/>
      </c>
      <c r="AJ422" s="647"/>
      <c r="AK422" s="366"/>
    </row>
    <row r="423" spans="2:37" ht="15.75" x14ac:dyDescent="0.25">
      <c r="B423" s="20"/>
      <c r="C423" s="346">
        <v>14</v>
      </c>
      <c r="D423" s="309"/>
      <c r="E423" s="309"/>
      <c r="F423" s="309"/>
      <c r="G423" s="309"/>
      <c r="H423" s="309"/>
      <c r="I423" s="309"/>
      <c r="J423" s="309"/>
      <c r="K423" s="309"/>
      <c r="L423" s="309"/>
      <c r="M423" s="309"/>
      <c r="N423" s="309"/>
      <c r="O423" s="309"/>
      <c r="P423" s="309"/>
      <c r="Q423" s="309"/>
      <c r="R423" s="309"/>
      <c r="S423" s="309"/>
      <c r="T423" s="309"/>
      <c r="U423" s="309"/>
      <c r="V423" s="309"/>
      <c r="W423" s="309"/>
      <c r="X423" s="309"/>
      <c r="Y423" s="309"/>
      <c r="Z423" s="309"/>
      <c r="AA423" s="309"/>
      <c r="AB423" s="309"/>
      <c r="AC423" s="309"/>
      <c r="AD423" s="309"/>
      <c r="AE423" s="309"/>
      <c r="AF423" s="309"/>
      <c r="AG423" s="309"/>
      <c r="AH423" s="15"/>
      <c r="AI423" s="646" t="str">
        <f t="shared" si="28"/>
        <v/>
      </c>
      <c r="AJ423" s="647"/>
      <c r="AK423" s="366"/>
    </row>
    <row r="424" spans="2:37" ht="15.75" x14ac:dyDescent="0.25">
      <c r="B424" s="20"/>
      <c r="C424" s="346">
        <v>15</v>
      </c>
      <c r="D424" s="309"/>
      <c r="E424" s="309"/>
      <c r="F424" s="309"/>
      <c r="G424" s="309"/>
      <c r="H424" s="309"/>
      <c r="I424" s="309"/>
      <c r="J424" s="309"/>
      <c r="K424" s="309"/>
      <c r="L424" s="309"/>
      <c r="M424" s="309"/>
      <c r="N424" s="309"/>
      <c r="O424" s="309"/>
      <c r="P424" s="309"/>
      <c r="Q424" s="309"/>
      <c r="R424" s="309"/>
      <c r="S424" s="309"/>
      <c r="T424" s="309"/>
      <c r="U424" s="309"/>
      <c r="V424" s="309"/>
      <c r="W424" s="309"/>
      <c r="X424" s="309"/>
      <c r="Y424" s="309"/>
      <c r="Z424" s="309"/>
      <c r="AA424" s="309"/>
      <c r="AB424" s="309"/>
      <c r="AC424" s="309"/>
      <c r="AD424" s="309"/>
      <c r="AE424" s="309"/>
      <c r="AF424" s="309"/>
      <c r="AG424" s="309"/>
      <c r="AH424" s="15"/>
      <c r="AI424" s="646" t="str">
        <f t="shared" si="28"/>
        <v/>
      </c>
      <c r="AJ424" s="647"/>
      <c r="AK424" s="366"/>
    </row>
    <row r="425" spans="2:37" ht="15.75" x14ac:dyDescent="0.25">
      <c r="B425" s="20"/>
      <c r="C425" s="346">
        <v>16</v>
      </c>
      <c r="D425" s="309"/>
      <c r="E425" s="309"/>
      <c r="F425" s="309"/>
      <c r="G425" s="309"/>
      <c r="H425" s="309"/>
      <c r="I425" s="309"/>
      <c r="J425" s="309"/>
      <c r="K425" s="309"/>
      <c r="L425" s="309"/>
      <c r="M425" s="309"/>
      <c r="N425" s="309"/>
      <c r="O425" s="309"/>
      <c r="P425" s="309"/>
      <c r="Q425" s="309"/>
      <c r="R425" s="309"/>
      <c r="S425" s="309"/>
      <c r="T425" s="309"/>
      <c r="U425" s="309"/>
      <c r="V425" s="309"/>
      <c r="W425" s="309"/>
      <c r="X425" s="309"/>
      <c r="Y425" s="309"/>
      <c r="Z425" s="309"/>
      <c r="AA425" s="309"/>
      <c r="AB425" s="309"/>
      <c r="AC425" s="309"/>
      <c r="AD425" s="309"/>
      <c r="AE425" s="309"/>
      <c r="AF425" s="309"/>
      <c r="AG425" s="309"/>
      <c r="AH425" s="15"/>
      <c r="AI425" s="646" t="str">
        <f t="shared" si="28"/>
        <v/>
      </c>
      <c r="AJ425" s="647"/>
      <c r="AK425" s="366"/>
    </row>
    <row r="426" spans="2:37" ht="15.75" x14ac:dyDescent="0.25">
      <c r="B426" s="20"/>
      <c r="C426" s="346">
        <v>17</v>
      </c>
      <c r="D426" s="309"/>
      <c r="E426" s="309"/>
      <c r="F426" s="309"/>
      <c r="G426" s="309"/>
      <c r="H426" s="309"/>
      <c r="I426" s="309"/>
      <c r="J426" s="309"/>
      <c r="K426" s="309"/>
      <c r="L426" s="309"/>
      <c r="M426" s="309"/>
      <c r="N426" s="309"/>
      <c r="O426" s="309"/>
      <c r="P426" s="309"/>
      <c r="Q426" s="309"/>
      <c r="R426" s="309"/>
      <c r="S426" s="309"/>
      <c r="T426" s="309"/>
      <c r="U426" s="309"/>
      <c r="V426" s="309"/>
      <c r="W426" s="309"/>
      <c r="X426" s="309"/>
      <c r="Y426" s="309"/>
      <c r="Z426" s="309"/>
      <c r="AA426" s="309"/>
      <c r="AB426" s="309"/>
      <c r="AC426" s="309"/>
      <c r="AD426" s="309"/>
      <c r="AE426" s="309"/>
      <c r="AF426" s="309"/>
      <c r="AG426" s="309"/>
      <c r="AH426" s="15"/>
      <c r="AI426" s="646" t="str">
        <f t="shared" si="28"/>
        <v/>
      </c>
      <c r="AJ426" s="647"/>
      <c r="AK426" s="366"/>
    </row>
    <row r="427" spans="2:37" ht="15.75" x14ac:dyDescent="0.25">
      <c r="B427" s="20"/>
      <c r="C427" s="346">
        <v>18</v>
      </c>
      <c r="D427" s="309"/>
      <c r="E427" s="309"/>
      <c r="F427" s="309"/>
      <c r="G427" s="309"/>
      <c r="H427" s="309"/>
      <c r="I427" s="309"/>
      <c r="J427" s="309"/>
      <c r="K427" s="309"/>
      <c r="L427" s="309"/>
      <c r="M427" s="309"/>
      <c r="N427" s="309"/>
      <c r="O427" s="309"/>
      <c r="P427" s="309"/>
      <c r="Q427" s="309"/>
      <c r="R427" s="309"/>
      <c r="S427" s="309"/>
      <c r="T427" s="309"/>
      <c r="U427" s="309"/>
      <c r="V427" s="309"/>
      <c r="W427" s="309"/>
      <c r="X427" s="309"/>
      <c r="Y427" s="309"/>
      <c r="Z427" s="309"/>
      <c r="AA427" s="309"/>
      <c r="AB427" s="309"/>
      <c r="AC427" s="309"/>
      <c r="AD427" s="309"/>
      <c r="AE427" s="309"/>
      <c r="AF427" s="309"/>
      <c r="AG427" s="309"/>
      <c r="AH427" s="15"/>
      <c r="AI427" s="646" t="str">
        <f t="shared" si="28"/>
        <v/>
      </c>
      <c r="AJ427" s="647"/>
      <c r="AK427" s="366"/>
    </row>
    <row r="428" spans="2:37" ht="15.75" x14ac:dyDescent="0.25">
      <c r="B428" s="20"/>
      <c r="C428" s="346">
        <v>19</v>
      </c>
      <c r="D428" s="309"/>
      <c r="E428" s="309"/>
      <c r="F428" s="309"/>
      <c r="G428" s="309"/>
      <c r="H428" s="309"/>
      <c r="I428" s="309"/>
      <c r="J428" s="309"/>
      <c r="K428" s="309"/>
      <c r="L428" s="309"/>
      <c r="M428" s="309"/>
      <c r="N428" s="309"/>
      <c r="O428" s="309"/>
      <c r="P428" s="309"/>
      <c r="Q428" s="309"/>
      <c r="R428" s="309"/>
      <c r="S428" s="309"/>
      <c r="T428" s="309"/>
      <c r="U428" s="309"/>
      <c r="V428" s="309"/>
      <c r="W428" s="309"/>
      <c r="X428" s="309"/>
      <c r="Y428" s="309"/>
      <c r="Z428" s="309"/>
      <c r="AA428" s="309"/>
      <c r="AB428" s="309"/>
      <c r="AC428" s="309"/>
      <c r="AD428" s="309"/>
      <c r="AE428" s="309"/>
      <c r="AF428" s="309"/>
      <c r="AG428" s="309"/>
      <c r="AH428" s="15"/>
      <c r="AI428" s="646" t="str">
        <f t="shared" si="28"/>
        <v/>
      </c>
      <c r="AJ428" s="647"/>
      <c r="AK428" s="366"/>
    </row>
    <row r="429" spans="2:37" ht="15.75" x14ac:dyDescent="0.25">
      <c r="B429" s="20"/>
      <c r="C429" s="346">
        <v>20</v>
      </c>
      <c r="D429" s="309"/>
      <c r="E429" s="309"/>
      <c r="F429" s="309"/>
      <c r="G429" s="309"/>
      <c r="H429" s="309"/>
      <c r="I429" s="309"/>
      <c r="J429" s="309"/>
      <c r="K429" s="309"/>
      <c r="L429" s="309"/>
      <c r="M429" s="309"/>
      <c r="N429" s="309"/>
      <c r="O429" s="309"/>
      <c r="P429" s="309"/>
      <c r="Q429" s="309"/>
      <c r="R429" s="309"/>
      <c r="S429" s="309"/>
      <c r="T429" s="309"/>
      <c r="U429" s="309"/>
      <c r="V429" s="309"/>
      <c r="W429" s="309"/>
      <c r="X429" s="309"/>
      <c r="Y429" s="309"/>
      <c r="Z429" s="309"/>
      <c r="AA429" s="309"/>
      <c r="AB429" s="309"/>
      <c r="AC429" s="309"/>
      <c r="AD429" s="309"/>
      <c r="AE429" s="309"/>
      <c r="AF429" s="309"/>
      <c r="AG429" s="309"/>
      <c r="AH429" s="15"/>
      <c r="AI429" s="646" t="str">
        <f t="shared" si="28"/>
        <v/>
      </c>
      <c r="AJ429" s="647"/>
      <c r="AK429" s="366"/>
    </row>
    <row r="430" spans="2:37" ht="15.75" x14ac:dyDescent="0.25">
      <c r="B430" s="20"/>
      <c r="C430" s="346">
        <v>21</v>
      </c>
      <c r="D430" s="309"/>
      <c r="E430" s="309"/>
      <c r="F430" s="309"/>
      <c r="G430" s="309"/>
      <c r="H430" s="309"/>
      <c r="I430" s="309"/>
      <c r="J430" s="309"/>
      <c r="K430" s="309"/>
      <c r="L430" s="309"/>
      <c r="M430" s="309"/>
      <c r="N430" s="309"/>
      <c r="O430" s="309"/>
      <c r="P430" s="309"/>
      <c r="Q430" s="309"/>
      <c r="R430" s="309"/>
      <c r="S430" s="309"/>
      <c r="T430" s="309"/>
      <c r="U430" s="309"/>
      <c r="V430" s="309"/>
      <c r="W430" s="309"/>
      <c r="X430" s="309"/>
      <c r="Y430" s="309"/>
      <c r="Z430" s="309"/>
      <c r="AA430" s="309"/>
      <c r="AB430" s="309"/>
      <c r="AC430" s="309"/>
      <c r="AD430" s="309"/>
      <c r="AE430" s="309"/>
      <c r="AF430" s="309"/>
      <c r="AG430" s="309"/>
      <c r="AH430" s="15"/>
      <c r="AI430" s="646" t="str">
        <f t="shared" si="28"/>
        <v/>
      </c>
      <c r="AJ430" s="647"/>
      <c r="AK430" s="366"/>
    </row>
    <row r="431" spans="2:37" ht="15.75" x14ac:dyDescent="0.25">
      <c r="B431" s="20"/>
      <c r="C431" s="346">
        <v>22</v>
      </c>
      <c r="D431" s="309"/>
      <c r="E431" s="309"/>
      <c r="F431" s="309"/>
      <c r="G431" s="309"/>
      <c r="H431" s="309"/>
      <c r="I431" s="309"/>
      <c r="J431" s="309"/>
      <c r="K431" s="309"/>
      <c r="L431" s="309"/>
      <c r="M431" s="309"/>
      <c r="N431" s="309"/>
      <c r="O431" s="309"/>
      <c r="P431" s="309"/>
      <c r="Q431" s="309"/>
      <c r="R431" s="309"/>
      <c r="S431" s="309"/>
      <c r="T431" s="309"/>
      <c r="U431" s="309"/>
      <c r="V431" s="309"/>
      <c r="W431" s="309"/>
      <c r="X431" s="309"/>
      <c r="Y431" s="309"/>
      <c r="Z431" s="309"/>
      <c r="AA431" s="309"/>
      <c r="AB431" s="309"/>
      <c r="AC431" s="309"/>
      <c r="AD431" s="309"/>
      <c r="AE431" s="309"/>
      <c r="AF431" s="309"/>
      <c r="AG431" s="309"/>
      <c r="AH431" s="15"/>
      <c r="AI431" s="646" t="str">
        <f t="shared" si="28"/>
        <v/>
      </c>
      <c r="AJ431" s="647"/>
      <c r="AK431" s="366"/>
    </row>
    <row r="432" spans="2:37" ht="15.75" x14ac:dyDescent="0.25">
      <c r="B432" s="20"/>
      <c r="C432" s="346">
        <v>23</v>
      </c>
      <c r="D432" s="309"/>
      <c r="E432" s="309"/>
      <c r="F432" s="309"/>
      <c r="G432" s="309"/>
      <c r="H432" s="309"/>
      <c r="I432" s="309"/>
      <c r="J432" s="309"/>
      <c r="K432" s="309"/>
      <c r="L432" s="309"/>
      <c r="M432" s="309"/>
      <c r="N432" s="309"/>
      <c r="O432" s="309"/>
      <c r="P432" s="309"/>
      <c r="Q432" s="309"/>
      <c r="R432" s="309"/>
      <c r="S432" s="309"/>
      <c r="T432" s="309"/>
      <c r="U432" s="309"/>
      <c r="V432" s="309"/>
      <c r="W432" s="309"/>
      <c r="X432" s="309"/>
      <c r="Y432" s="309"/>
      <c r="Z432" s="309"/>
      <c r="AA432" s="309"/>
      <c r="AB432" s="309"/>
      <c r="AC432" s="309"/>
      <c r="AD432" s="309"/>
      <c r="AE432" s="309"/>
      <c r="AF432" s="309"/>
      <c r="AG432" s="309"/>
      <c r="AH432" s="15"/>
      <c r="AI432" s="646" t="str">
        <f t="shared" si="28"/>
        <v/>
      </c>
      <c r="AJ432" s="647"/>
      <c r="AK432" s="366"/>
    </row>
    <row r="433" spans="2:37" ht="15.75" x14ac:dyDescent="0.25">
      <c r="B433" s="20"/>
      <c r="C433" s="347">
        <v>24</v>
      </c>
      <c r="D433" s="310"/>
      <c r="E433" s="310"/>
      <c r="F433" s="310"/>
      <c r="G433" s="310"/>
      <c r="H433" s="310"/>
      <c r="I433" s="310"/>
      <c r="J433" s="310"/>
      <c r="K433" s="310"/>
      <c r="L433" s="310"/>
      <c r="M433" s="310"/>
      <c r="N433" s="310"/>
      <c r="O433" s="310"/>
      <c r="P433" s="310"/>
      <c r="Q433" s="310"/>
      <c r="R433" s="310"/>
      <c r="S433" s="310"/>
      <c r="T433" s="310"/>
      <c r="U433" s="310"/>
      <c r="V433" s="310"/>
      <c r="W433" s="310"/>
      <c r="X433" s="310"/>
      <c r="Y433" s="310"/>
      <c r="Z433" s="310"/>
      <c r="AA433" s="310"/>
      <c r="AB433" s="310"/>
      <c r="AC433" s="310"/>
      <c r="AD433" s="310"/>
      <c r="AE433" s="310"/>
      <c r="AF433" s="310"/>
      <c r="AG433" s="310"/>
      <c r="AH433" s="15"/>
      <c r="AI433" s="648" t="str">
        <f t="shared" si="28"/>
        <v/>
      </c>
      <c r="AJ433" s="649"/>
      <c r="AK433" s="366"/>
    </row>
    <row r="434" spans="2:37" ht="15.75" x14ac:dyDescent="0.25">
      <c r="B434" s="20"/>
      <c r="C434" s="236"/>
      <c r="D434" s="15"/>
      <c r="E434" s="15"/>
      <c r="F434" s="15"/>
      <c r="G434" s="15"/>
      <c r="H434" s="15"/>
      <c r="I434" s="15"/>
      <c r="J434" s="15"/>
      <c r="K434" s="15"/>
      <c r="L434" s="15"/>
      <c r="M434" s="15"/>
      <c r="N434" s="15"/>
      <c r="O434" s="15"/>
      <c r="P434" s="15"/>
      <c r="Q434" s="15"/>
      <c r="R434" s="15"/>
      <c r="S434" s="15"/>
      <c r="T434" s="17"/>
      <c r="U434" s="17"/>
      <c r="V434" s="17"/>
      <c r="W434" s="17"/>
      <c r="X434" s="17"/>
      <c r="Y434" s="17"/>
      <c r="Z434" s="17"/>
      <c r="AA434" s="17"/>
      <c r="AB434" s="17"/>
      <c r="AC434" s="17"/>
      <c r="AD434" s="17"/>
      <c r="AE434" s="17"/>
      <c r="AF434" s="17"/>
      <c r="AG434" s="17"/>
      <c r="AH434" s="15"/>
      <c r="AI434" s="17"/>
      <c r="AJ434" s="21"/>
      <c r="AK434" s="366"/>
    </row>
    <row r="435" spans="2:37" ht="16.5" thickBot="1" x14ac:dyDescent="0.3">
      <c r="B435" s="60"/>
      <c r="C435" s="220"/>
      <c r="D435" s="63"/>
      <c r="E435" s="63"/>
      <c r="F435" s="63"/>
      <c r="G435" s="63"/>
      <c r="H435" s="63"/>
      <c r="I435" s="63"/>
      <c r="J435" s="63"/>
      <c r="K435" s="63"/>
      <c r="L435" s="63"/>
      <c r="M435" s="63"/>
      <c r="N435" s="63"/>
      <c r="O435" s="63"/>
      <c r="P435" s="63"/>
      <c r="Q435" s="63"/>
      <c r="R435" s="63"/>
      <c r="S435" s="63"/>
      <c r="T435" s="63"/>
      <c r="U435" s="63"/>
      <c r="V435" s="63"/>
      <c r="W435" s="63"/>
      <c r="X435" s="63"/>
      <c r="Y435" s="63"/>
      <c r="Z435" s="63"/>
      <c r="AA435" s="63"/>
      <c r="AB435" s="63"/>
      <c r="AC435" s="63"/>
      <c r="AD435" s="63"/>
      <c r="AE435" s="63"/>
      <c r="AF435" s="63"/>
      <c r="AG435" s="63"/>
      <c r="AH435" s="63"/>
      <c r="AI435" s="63"/>
      <c r="AJ435" s="64"/>
      <c r="AK435" s="366"/>
    </row>
    <row r="436" spans="2:37" ht="15.75" x14ac:dyDescent="0.25">
      <c r="B436" s="40" t="str">
        <f>"Version " &amp; Version</f>
        <v>Version FINAL 03/31/2017</v>
      </c>
      <c r="C436" s="407"/>
      <c r="D436" s="407"/>
      <c r="E436" s="407"/>
      <c r="F436" s="407"/>
      <c r="G436" s="407"/>
      <c r="H436" s="407"/>
      <c r="I436" s="407"/>
      <c r="J436" s="407"/>
      <c r="K436" s="407"/>
      <c r="L436" s="407"/>
      <c r="M436" s="407"/>
      <c r="N436" s="407"/>
      <c r="O436" s="407"/>
      <c r="P436" s="407"/>
      <c r="Q436" s="407"/>
      <c r="R436" s="407"/>
      <c r="S436" s="407"/>
      <c r="T436" s="407"/>
      <c r="U436" s="407"/>
      <c r="V436" s="407"/>
      <c r="W436" s="407"/>
      <c r="X436" s="407"/>
      <c r="Y436" s="407"/>
      <c r="Z436" s="407"/>
      <c r="AA436" s="407"/>
      <c r="AB436" s="407"/>
      <c r="AC436" s="407"/>
      <c r="AD436" s="407"/>
      <c r="AE436" s="407"/>
      <c r="AF436" s="407"/>
      <c r="AG436" s="407"/>
      <c r="AH436" s="407"/>
      <c r="AI436" s="362"/>
      <c r="AJ436" s="363"/>
      <c r="AK436" s="366"/>
    </row>
    <row r="437" spans="2:37" ht="15.75" x14ac:dyDescent="0.25">
      <c r="B437" s="20"/>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c r="AB437" s="15"/>
      <c r="AC437" s="15"/>
      <c r="AD437" s="15"/>
      <c r="AE437" s="15"/>
      <c r="AF437" s="15"/>
      <c r="AG437" s="15"/>
      <c r="AH437" s="15"/>
      <c r="AI437" s="17"/>
      <c r="AJ437" s="21"/>
      <c r="AK437" s="366"/>
    </row>
    <row r="438" spans="2:37" ht="15.75" x14ac:dyDescent="0.25">
      <c r="B438" s="487" t="s">
        <v>293</v>
      </c>
      <c r="C438" s="488"/>
      <c r="D438" s="488"/>
      <c r="E438" s="488"/>
      <c r="F438" s="488"/>
      <c r="G438" s="488"/>
      <c r="H438" s="488"/>
      <c r="I438" s="488"/>
      <c r="J438" s="488"/>
      <c r="K438" s="488"/>
      <c r="L438" s="488"/>
      <c r="M438" s="488"/>
      <c r="N438" s="488"/>
      <c r="O438" s="488"/>
      <c r="P438" s="488"/>
      <c r="Q438" s="488"/>
      <c r="R438" s="488"/>
      <c r="S438" s="15"/>
      <c r="T438" s="15"/>
      <c r="U438" s="15"/>
      <c r="V438" s="15"/>
      <c r="W438" s="15"/>
      <c r="X438" s="15"/>
      <c r="Y438" s="15"/>
      <c r="Z438" s="15"/>
      <c r="AA438" s="15"/>
      <c r="AB438" s="15"/>
      <c r="AC438" s="15"/>
      <c r="AD438" s="15"/>
      <c r="AE438" s="15"/>
      <c r="AF438" s="15"/>
      <c r="AG438" s="15"/>
      <c r="AH438" s="15"/>
      <c r="AI438" s="17"/>
      <c r="AJ438" s="21"/>
      <c r="AK438" s="366"/>
    </row>
    <row r="439" spans="2:37" ht="15.75" x14ac:dyDescent="0.25">
      <c r="B439" s="622" t="s">
        <v>281</v>
      </c>
      <c r="C439" s="545"/>
      <c r="D439" s="545"/>
      <c r="E439" s="545"/>
      <c r="F439" s="545"/>
      <c r="G439" s="545"/>
      <c r="H439" s="545"/>
      <c r="I439" s="545"/>
      <c r="J439" s="545"/>
      <c r="K439" s="545"/>
      <c r="L439" s="545"/>
      <c r="M439" s="545"/>
      <c r="N439" s="545"/>
      <c r="O439" s="545"/>
      <c r="P439" s="545"/>
      <c r="Q439" s="545"/>
      <c r="R439" s="545"/>
      <c r="S439" s="15"/>
      <c r="T439" s="15"/>
      <c r="U439" s="15"/>
      <c r="V439" s="15"/>
      <c r="W439" s="15"/>
      <c r="X439" s="15"/>
      <c r="Y439" s="15"/>
      <c r="Z439" s="15"/>
      <c r="AA439" s="15"/>
      <c r="AB439" s="15"/>
      <c r="AC439" s="15"/>
      <c r="AD439" s="15"/>
      <c r="AE439" s="15"/>
      <c r="AF439" s="15"/>
      <c r="AG439" s="15"/>
      <c r="AH439" s="15"/>
      <c r="AI439" s="17"/>
      <c r="AJ439" s="21"/>
      <c r="AK439" s="366"/>
    </row>
    <row r="440" spans="2:37" ht="15.75" x14ac:dyDescent="0.25">
      <c r="B440" s="414"/>
      <c r="C440" s="545">
        <v>2022</v>
      </c>
      <c r="D440" s="545"/>
      <c r="E440" s="545"/>
      <c r="F440" s="545"/>
      <c r="G440" s="545"/>
      <c r="H440" s="545"/>
      <c r="I440" s="545"/>
      <c r="J440" s="545"/>
      <c r="K440" s="545"/>
      <c r="L440" s="545"/>
      <c r="M440" s="545"/>
      <c r="N440" s="545"/>
      <c r="O440" s="545"/>
      <c r="P440" s="545"/>
      <c r="Q440" s="545"/>
      <c r="R440" s="331"/>
      <c r="S440" s="15"/>
      <c r="T440" s="15"/>
      <c r="U440" s="15"/>
      <c r="V440" s="15"/>
      <c r="W440" s="15"/>
      <c r="X440" s="15"/>
      <c r="Y440" s="15"/>
      <c r="Z440" s="15"/>
      <c r="AA440" s="15"/>
      <c r="AB440" s="15"/>
      <c r="AC440" s="15"/>
      <c r="AD440" s="15"/>
      <c r="AE440" s="15"/>
      <c r="AF440" s="15"/>
      <c r="AG440" s="15"/>
      <c r="AH440" s="15"/>
      <c r="AI440" s="17"/>
      <c r="AJ440" s="21"/>
      <c r="AK440" s="366"/>
    </row>
    <row r="441" spans="2:37" ht="15.75" x14ac:dyDescent="0.25">
      <c r="B441" s="20"/>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c r="AB441" s="15"/>
      <c r="AC441" s="15"/>
      <c r="AD441" s="15"/>
      <c r="AE441" s="15"/>
      <c r="AF441" s="15"/>
      <c r="AG441" s="15"/>
      <c r="AH441" s="15"/>
      <c r="AI441" s="17"/>
      <c r="AJ441" s="21"/>
      <c r="AK441" s="366"/>
    </row>
    <row r="442" spans="2:37" ht="15.75" x14ac:dyDescent="0.25">
      <c r="B442" s="20" t="s">
        <v>292</v>
      </c>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c r="AB442" s="15"/>
      <c r="AC442" s="15"/>
      <c r="AD442" s="15"/>
      <c r="AE442" s="15"/>
      <c r="AF442" s="15"/>
      <c r="AG442" s="15"/>
      <c r="AH442" s="15"/>
      <c r="AI442" s="17"/>
      <c r="AJ442" s="21"/>
      <c r="AK442" s="366"/>
    </row>
    <row r="443" spans="2:37" ht="15.75" x14ac:dyDescent="0.25">
      <c r="B443" s="20"/>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c r="AB443" s="15"/>
      <c r="AC443" s="15"/>
      <c r="AD443" s="15"/>
      <c r="AE443" s="15"/>
      <c r="AF443" s="15"/>
      <c r="AG443" s="15"/>
      <c r="AH443" s="15"/>
      <c r="AI443" s="17"/>
      <c r="AJ443" s="21"/>
      <c r="AK443" s="366"/>
    </row>
    <row r="444" spans="2:37" ht="15.75" x14ac:dyDescent="0.25">
      <c r="B444" s="20"/>
      <c r="C444" s="397" t="s">
        <v>128</v>
      </c>
      <c r="D444" s="218">
        <v>1</v>
      </c>
      <c r="E444" s="218">
        <v>2</v>
      </c>
      <c r="F444" s="218">
        <v>3</v>
      </c>
      <c r="G444" s="218">
        <v>4</v>
      </c>
      <c r="H444" s="218">
        <v>5</v>
      </c>
      <c r="I444" s="218">
        <v>6</v>
      </c>
      <c r="J444" s="218">
        <v>7</v>
      </c>
      <c r="K444" s="218">
        <v>8</v>
      </c>
      <c r="L444" s="218">
        <v>9</v>
      </c>
      <c r="M444" s="218">
        <v>10</v>
      </c>
      <c r="N444" s="218">
        <v>11</v>
      </c>
      <c r="O444" s="218">
        <v>12</v>
      </c>
      <c r="P444" s="218">
        <v>13</v>
      </c>
      <c r="Q444" s="218">
        <v>14</v>
      </c>
      <c r="R444" s="218">
        <v>15</v>
      </c>
      <c r="S444" s="218">
        <v>16</v>
      </c>
      <c r="T444" s="218">
        <v>17</v>
      </c>
      <c r="U444" s="218">
        <v>18</v>
      </c>
      <c r="V444" s="218">
        <v>19</v>
      </c>
      <c r="W444" s="218">
        <v>20</v>
      </c>
      <c r="X444" s="218">
        <v>21</v>
      </c>
      <c r="Y444" s="218">
        <v>22</v>
      </c>
      <c r="Z444" s="218">
        <v>23</v>
      </c>
      <c r="AA444" s="218">
        <v>24</v>
      </c>
      <c r="AB444" s="218">
        <v>25</v>
      </c>
      <c r="AC444" s="218">
        <v>26</v>
      </c>
      <c r="AD444" s="218">
        <v>27</v>
      </c>
      <c r="AE444" s="218">
        <v>28</v>
      </c>
      <c r="AF444" s="218">
        <v>29</v>
      </c>
      <c r="AG444" s="218">
        <v>30</v>
      </c>
      <c r="AH444" s="218">
        <v>31</v>
      </c>
      <c r="AI444" s="644" t="s">
        <v>304</v>
      </c>
      <c r="AJ444" s="645"/>
      <c r="AK444" s="366"/>
    </row>
    <row r="445" spans="2:37" ht="15.75" x14ac:dyDescent="0.25">
      <c r="B445" s="20"/>
      <c r="C445" s="397"/>
      <c r="D445" s="218" t="s">
        <v>275</v>
      </c>
      <c r="E445" s="218" t="s">
        <v>276</v>
      </c>
      <c r="F445" s="218" t="s">
        <v>277</v>
      </c>
      <c r="G445" s="218" t="s">
        <v>278</v>
      </c>
      <c r="H445" s="218" t="s">
        <v>272</v>
      </c>
      <c r="I445" s="218" t="s">
        <v>273</v>
      </c>
      <c r="J445" s="218" t="s">
        <v>274</v>
      </c>
      <c r="K445" s="218" t="str">
        <f>D445</f>
        <v>Thurs</v>
      </c>
      <c r="L445" s="218" t="str">
        <f t="shared" ref="L445:AH445" si="29">E445</f>
        <v>Fri</v>
      </c>
      <c r="M445" s="218" t="str">
        <f t="shared" si="29"/>
        <v>Sat</v>
      </c>
      <c r="N445" s="218" t="str">
        <f t="shared" si="29"/>
        <v>Sun</v>
      </c>
      <c r="O445" s="218" t="str">
        <f t="shared" si="29"/>
        <v>Mon</v>
      </c>
      <c r="P445" s="218" t="str">
        <f t="shared" si="29"/>
        <v>Tue</v>
      </c>
      <c r="Q445" s="218" t="str">
        <f t="shared" si="29"/>
        <v>Wed</v>
      </c>
      <c r="R445" s="218" t="str">
        <f t="shared" si="29"/>
        <v>Thurs</v>
      </c>
      <c r="S445" s="218" t="str">
        <f t="shared" si="29"/>
        <v>Fri</v>
      </c>
      <c r="T445" s="218" t="str">
        <f t="shared" si="29"/>
        <v>Sat</v>
      </c>
      <c r="U445" s="218" t="str">
        <f t="shared" si="29"/>
        <v>Sun</v>
      </c>
      <c r="V445" s="218" t="str">
        <f t="shared" si="29"/>
        <v>Mon</v>
      </c>
      <c r="W445" s="218" t="str">
        <f t="shared" si="29"/>
        <v>Tue</v>
      </c>
      <c r="X445" s="218" t="str">
        <f t="shared" si="29"/>
        <v>Wed</v>
      </c>
      <c r="Y445" s="218" t="str">
        <f t="shared" si="29"/>
        <v>Thurs</v>
      </c>
      <c r="Z445" s="218" t="str">
        <f t="shared" si="29"/>
        <v>Fri</v>
      </c>
      <c r="AA445" s="218" t="str">
        <f t="shared" si="29"/>
        <v>Sat</v>
      </c>
      <c r="AB445" s="218" t="str">
        <f t="shared" si="29"/>
        <v>Sun</v>
      </c>
      <c r="AC445" s="218" t="str">
        <f t="shared" si="29"/>
        <v>Mon</v>
      </c>
      <c r="AD445" s="218" t="str">
        <f t="shared" si="29"/>
        <v>Tue</v>
      </c>
      <c r="AE445" s="218" t="str">
        <f t="shared" si="29"/>
        <v>Wed</v>
      </c>
      <c r="AF445" s="218" t="str">
        <f t="shared" si="29"/>
        <v>Thurs</v>
      </c>
      <c r="AG445" s="218" t="str">
        <f t="shared" si="29"/>
        <v>Fri</v>
      </c>
      <c r="AH445" s="218" t="str">
        <f t="shared" si="29"/>
        <v>Sat</v>
      </c>
      <c r="AI445" s="644" t="s">
        <v>305</v>
      </c>
      <c r="AJ445" s="645"/>
      <c r="AK445" s="366"/>
    </row>
    <row r="446" spans="2:37" ht="15.75" x14ac:dyDescent="0.25">
      <c r="B446" s="20"/>
      <c r="C446" s="214">
        <v>1</v>
      </c>
      <c r="D446" s="309"/>
      <c r="E446" s="309"/>
      <c r="F446" s="309"/>
      <c r="G446" s="309"/>
      <c r="H446" s="309"/>
      <c r="I446" s="309"/>
      <c r="J446" s="309"/>
      <c r="K446" s="309"/>
      <c r="L446" s="309"/>
      <c r="M446" s="309"/>
      <c r="N446" s="309"/>
      <c r="O446" s="309"/>
      <c r="P446" s="309"/>
      <c r="Q446" s="309"/>
      <c r="R446" s="309"/>
      <c r="S446" s="309"/>
      <c r="T446" s="309"/>
      <c r="U446" s="309"/>
      <c r="V446" s="309"/>
      <c r="W446" s="309"/>
      <c r="X446" s="309"/>
      <c r="Y446" s="309"/>
      <c r="Z446" s="309"/>
      <c r="AA446" s="309"/>
      <c r="AB446" s="309"/>
      <c r="AC446" s="309"/>
      <c r="AD446" s="309"/>
      <c r="AE446" s="309"/>
      <c r="AF446" s="309"/>
      <c r="AG446" s="309"/>
      <c r="AH446" s="309"/>
      <c r="AI446" s="650" t="str">
        <f>IFERROR(AVERAGE(D446:AH446),"")</f>
        <v/>
      </c>
      <c r="AJ446" s="651"/>
      <c r="AK446" s="366"/>
    </row>
    <row r="447" spans="2:37" ht="15.75" x14ac:dyDescent="0.25">
      <c r="B447" s="20"/>
      <c r="C447" s="214">
        <v>2</v>
      </c>
      <c r="D447" s="309"/>
      <c r="E447" s="309"/>
      <c r="F447" s="309"/>
      <c r="G447" s="309"/>
      <c r="H447" s="309"/>
      <c r="I447" s="309"/>
      <c r="J447" s="309"/>
      <c r="K447" s="309"/>
      <c r="L447" s="309"/>
      <c r="M447" s="309"/>
      <c r="N447" s="309"/>
      <c r="O447" s="309"/>
      <c r="P447" s="309"/>
      <c r="Q447" s="309"/>
      <c r="R447" s="309"/>
      <c r="S447" s="309"/>
      <c r="T447" s="309"/>
      <c r="U447" s="309"/>
      <c r="V447" s="309"/>
      <c r="W447" s="309"/>
      <c r="X447" s="309"/>
      <c r="Y447" s="309"/>
      <c r="Z447" s="309"/>
      <c r="AA447" s="309"/>
      <c r="AB447" s="309"/>
      <c r="AC447" s="309"/>
      <c r="AD447" s="309"/>
      <c r="AE447" s="309"/>
      <c r="AF447" s="309"/>
      <c r="AG447" s="309"/>
      <c r="AH447" s="309"/>
      <c r="AI447" s="646" t="str">
        <f>IFERROR(AVERAGE(D447:AH447),"")</f>
        <v/>
      </c>
      <c r="AJ447" s="647"/>
      <c r="AK447" s="366"/>
    </row>
    <row r="448" spans="2:37" ht="15.75" x14ac:dyDescent="0.25">
      <c r="B448" s="20"/>
      <c r="C448" s="214">
        <v>3</v>
      </c>
      <c r="D448" s="309"/>
      <c r="E448" s="309"/>
      <c r="F448" s="309"/>
      <c r="G448" s="309"/>
      <c r="H448" s="309"/>
      <c r="I448" s="309"/>
      <c r="J448" s="309"/>
      <c r="K448" s="309"/>
      <c r="L448" s="309"/>
      <c r="M448" s="309"/>
      <c r="N448" s="309"/>
      <c r="O448" s="309"/>
      <c r="P448" s="309"/>
      <c r="Q448" s="309"/>
      <c r="R448" s="309"/>
      <c r="S448" s="309"/>
      <c r="T448" s="309"/>
      <c r="U448" s="309"/>
      <c r="V448" s="309"/>
      <c r="W448" s="309"/>
      <c r="X448" s="309"/>
      <c r="Y448" s="309"/>
      <c r="Z448" s="309"/>
      <c r="AA448" s="309"/>
      <c r="AB448" s="309"/>
      <c r="AC448" s="309"/>
      <c r="AD448" s="309"/>
      <c r="AE448" s="309"/>
      <c r="AF448" s="309"/>
      <c r="AG448" s="309"/>
      <c r="AH448" s="309"/>
      <c r="AI448" s="646" t="str">
        <f t="shared" ref="AI448:AI469" si="30">IFERROR(AVERAGE(D448:AH448),"")</f>
        <v/>
      </c>
      <c r="AJ448" s="647"/>
      <c r="AK448" s="366"/>
    </row>
    <row r="449" spans="2:37" ht="15.75" x14ac:dyDescent="0.25">
      <c r="B449" s="20"/>
      <c r="C449" s="214">
        <v>4</v>
      </c>
      <c r="D449" s="309"/>
      <c r="E449" s="309"/>
      <c r="F449" s="309"/>
      <c r="G449" s="309"/>
      <c r="H449" s="309"/>
      <c r="I449" s="309"/>
      <c r="J449" s="309"/>
      <c r="K449" s="309"/>
      <c r="L449" s="309"/>
      <c r="M449" s="309"/>
      <c r="N449" s="309"/>
      <c r="O449" s="309"/>
      <c r="P449" s="309"/>
      <c r="Q449" s="309"/>
      <c r="R449" s="309"/>
      <c r="S449" s="309"/>
      <c r="T449" s="309"/>
      <c r="U449" s="309"/>
      <c r="V449" s="309"/>
      <c r="W449" s="309"/>
      <c r="X449" s="309"/>
      <c r="Y449" s="309"/>
      <c r="Z449" s="309"/>
      <c r="AA449" s="309"/>
      <c r="AB449" s="309"/>
      <c r="AC449" s="309"/>
      <c r="AD449" s="309"/>
      <c r="AE449" s="309"/>
      <c r="AF449" s="309"/>
      <c r="AG449" s="309"/>
      <c r="AH449" s="309"/>
      <c r="AI449" s="646" t="str">
        <f t="shared" si="30"/>
        <v/>
      </c>
      <c r="AJ449" s="647"/>
      <c r="AK449" s="366"/>
    </row>
    <row r="450" spans="2:37" ht="15.75" x14ac:dyDescent="0.25">
      <c r="B450" s="20"/>
      <c r="C450" s="214">
        <v>5</v>
      </c>
      <c r="D450" s="309"/>
      <c r="E450" s="309"/>
      <c r="F450" s="309"/>
      <c r="G450" s="309"/>
      <c r="H450" s="309"/>
      <c r="I450" s="309"/>
      <c r="J450" s="309"/>
      <c r="K450" s="309"/>
      <c r="L450" s="309"/>
      <c r="M450" s="309"/>
      <c r="N450" s="309"/>
      <c r="O450" s="309"/>
      <c r="P450" s="309"/>
      <c r="Q450" s="309"/>
      <c r="R450" s="309"/>
      <c r="S450" s="309"/>
      <c r="T450" s="309"/>
      <c r="U450" s="309"/>
      <c r="V450" s="309"/>
      <c r="W450" s="309"/>
      <c r="X450" s="309"/>
      <c r="Y450" s="309"/>
      <c r="Z450" s="309"/>
      <c r="AA450" s="309"/>
      <c r="AB450" s="309"/>
      <c r="AC450" s="309"/>
      <c r="AD450" s="309"/>
      <c r="AE450" s="309"/>
      <c r="AF450" s="309"/>
      <c r="AG450" s="309"/>
      <c r="AH450" s="309"/>
      <c r="AI450" s="646" t="str">
        <f t="shared" si="30"/>
        <v/>
      </c>
      <c r="AJ450" s="647"/>
      <c r="AK450" s="366"/>
    </row>
    <row r="451" spans="2:37" ht="15.75" x14ac:dyDescent="0.25">
      <c r="B451" s="20"/>
      <c r="C451" s="214">
        <v>6</v>
      </c>
      <c r="D451" s="309"/>
      <c r="E451" s="309"/>
      <c r="F451" s="309"/>
      <c r="G451" s="309"/>
      <c r="H451" s="309"/>
      <c r="I451" s="309"/>
      <c r="J451" s="309"/>
      <c r="K451" s="309"/>
      <c r="L451" s="309"/>
      <c r="M451" s="309"/>
      <c r="N451" s="309"/>
      <c r="O451" s="309"/>
      <c r="P451" s="309"/>
      <c r="Q451" s="309"/>
      <c r="R451" s="309"/>
      <c r="S451" s="309"/>
      <c r="T451" s="309"/>
      <c r="U451" s="309"/>
      <c r="V451" s="309"/>
      <c r="W451" s="309"/>
      <c r="X451" s="309"/>
      <c r="Y451" s="309"/>
      <c r="Z451" s="309"/>
      <c r="AA451" s="309"/>
      <c r="AB451" s="309"/>
      <c r="AC451" s="309"/>
      <c r="AD451" s="309"/>
      <c r="AE451" s="309"/>
      <c r="AF451" s="309"/>
      <c r="AG451" s="309"/>
      <c r="AH451" s="309"/>
      <c r="AI451" s="646" t="str">
        <f t="shared" si="30"/>
        <v/>
      </c>
      <c r="AJ451" s="647"/>
      <c r="AK451" s="366"/>
    </row>
    <row r="452" spans="2:37" ht="15.75" x14ac:dyDescent="0.25">
      <c r="B452" s="20"/>
      <c r="C452" s="214">
        <v>7</v>
      </c>
      <c r="D452" s="309"/>
      <c r="E452" s="309"/>
      <c r="F452" s="309"/>
      <c r="G452" s="309"/>
      <c r="H452" s="309"/>
      <c r="I452" s="309"/>
      <c r="J452" s="309"/>
      <c r="K452" s="309"/>
      <c r="L452" s="309"/>
      <c r="M452" s="309"/>
      <c r="N452" s="309"/>
      <c r="O452" s="309"/>
      <c r="P452" s="309"/>
      <c r="Q452" s="309"/>
      <c r="R452" s="309"/>
      <c r="S452" s="309"/>
      <c r="T452" s="309"/>
      <c r="U452" s="309"/>
      <c r="V452" s="309"/>
      <c r="W452" s="309"/>
      <c r="X452" s="309"/>
      <c r="Y452" s="309"/>
      <c r="Z452" s="309"/>
      <c r="AA452" s="309"/>
      <c r="AB452" s="309"/>
      <c r="AC452" s="309"/>
      <c r="AD452" s="309"/>
      <c r="AE452" s="309"/>
      <c r="AF452" s="309"/>
      <c r="AG452" s="309"/>
      <c r="AH452" s="309"/>
      <c r="AI452" s="646" t="str">
        <f t="shared" si="30"/>
        <v/>
      </c>
      <c r="AJ452" s="647"/>
      <c r="AK452" s="366"/>
    </row>
    <row r="453" spans="2:37" ht="15.75" x14ac:dyDescent="0.25">
      <c r="B453" s="20"/>
      <c r="C453" s="214">
        <v>8</v>
      </c>
      <c r="D453" s="364"/>
      <c r="E453" s="364"/>
      <c r="F453" s="309"/>
      <c r="G453" s="309"/>
      <c r="H453" s="364"/>
      <c r="I453" s="364"/>
      <c r="J453" s="364"/>
      <c r="K453" s="364"/>
      <c r="L453" s="364"/>
      <c r="M453" s="309"/>
      <c r="N453" s="309"/>
      <c r="O453" s="364"/>
      <c r="P453" s="364"/>
      <c r="Q453" s="364"/>
      <c r="R453" s="364"/>
      <c r="S453" s="364"/>
      <c r="T453" s="309"/>
      <c r="U453" s="309"/>
      <c r="V453" s="364"/>
      <c r="W453" s="364"/>
      <c r="X453" s="364"/>
      <c r="Y453" s="364"/>
      <c r="Z453" s="364"/>
      <c r="AA453" s="309"/>
      <c r="AB453" s="309"/>
      <c r="AC453" s="309"/>
      <c r="AD453" s="364"/>
      <c r="AE453" s="364"/>
      <c r="AF453" s="364"/>
      <c r="AG453" s="364"/>
      <c r="AH453" s="309"/>
      <c r="AI453" s="646" t="str">
        <f t="shared" si="30"/>
        <v/>
      </c>
      <c r="AJ453" s="647"/>
      <c r="AK453" s="484" t="str">
        <f>IFERROR(AVERAGE(AD453:AG453,V453:Z453,O453:S453,H453:L453,D453:E453),"")</f>
        <v/>
      </c>
    </row>
    <row r="454" spans="2:37" ht="15.75" x14ac:dyDescent="0.25">
      <c r="B454" s="20"/>
      <c r="C454" s="214">
        <v>9</v>
      </c>
      <c r="D454" s="364"/>
      <c r="E454" s="364"/>
      <c r="F454" s="309"/>
      <c r="G454" s="309"/>
      <c r="H454" s="364"/>
      <c r="I454" s="364"/>
      <c r="J454" s="364"/>
      <c r="K454" s="364"/>
      <c r="L454" s="364"/>
      <c r="M454" s="309"/>
      <c r="N454" s="309"/>
      <c r="O454" s="364"/>
      <c r="P454" s="364"/>
      <c r="Q454" s="364"/>
      <c r="R454" s="364"/>
      <c r="S454" s="364"/>
      <c r="T454" s="309"/>
      <c r="U454" s="309"/>
      <c r="V454" s="364"/>
      <c r="W454" s="364"/>
      <c r="X454" s="364"/>
      <c r="Y454" s="364"/>
      <c r="Z454" s="364"/>
      <c r="AA454" s="309"/>
      <c r="AB454" s="309"/>
      <c r="AC454" s="309"/>
      <c r="AD454" s="364"/>
      <c r="AE454" s="364"/>
      <c r="AF454" s="364"/>
      <c r="AG454" s="364"/>
      <c r="AH454" s="309"/>
      <c r="AI454" s="646" t="str">
        <f t="shared" si="30"/>
        <v/>
      </c>
      <c r="AJ454" s="647"/>
      <c r="AK454" s="484" t="str">
        <f t="shared" ref="AK454:AK468" si="31">IFERROR(AVERAGE(AD454:AG454,V454:Z454,O454:S454,H454:L454,D454:E454),"")</f>
        <v/>
      </c>
    </row>
    <row r="455" spans="2:37" ht="15.75" x14ac:dyDescent="0.25">
      <c r="B455" s="20"/>
      <c r="C455" s="346">
        <v>10</v>
      </c>
      <c r="D455" s="364"/>
      <c r="E455" s="364"/>
      <c r="F455" s="309"/>
      <c r="G455" s="309"/>
      <c r="H455" s="364"/>
      <c r="I455" s="364"/>
      <c r="J455" s="364"/>
      <c r="K455" s="364"/>
      <c r="L455" s="364"/>
      <c r="M455" s="309"/>
      <c r="N455" s="309"/>
      <c r="O455" s="364"/>
      <c r="P455" s="364"/>
      <c r="Q455" s="364"/>
      <c r="R455" s="364"/>
      <c r="S455" s="364"/>
      <c r="T455" s="309"/>
      <c r="U455" s="309"/>
      <c r="V455" s="364"/>
      <c r="W455" s="364"/>
      <c r="X455" s="364"/>
      <c r="Y455" s="364"/>
      <c r="Z455" s="364"/>
      <c r="AA455" s="309"/>
      <c r="AB455" s="309"/>
      <c r="AC455" s="309"/>
      <c r="AD455" s="364"/>
      <c r="AE455" s="364"/>
      <c r="AF455" s="364"/>
      <c r="AG455" s="364"/>
      <c r="AH455" s="309"/>
      <c r="AI455" s="646" t="str">
        <f t="shared" si="30"/>
        <v/>
      </c>
      <c r="AJ455" s="647"/>
      <c r="AK455" s="484" t="str">
        <f t="shared" si="31"/>
        <v/>
      </c>
    </row>
    <row r="456" spans="2:37" ht="15.75" x14ac:dyDescent="0.25">
      <c r="B456" s="20"/>
      <c r="C456" s="346">
        <v>11</v>
      </c>
      <c r="D456" s="364"/>
      <c r="E456" s="364"/>
      <c r="F456" s="309"/>
      <c r="G456" s="309"/>
      <c r="H456" s="364"/>
      <c r="I456" s="364"/>
      <c r="J456" s="364"/>
      <c r="K456" s="364"/>
      <c r="L456" s="364"/>
      <c r="M456" s="309"/>
      <c r="N456" s="309"/>
      <c r="O456" s="364"/>
      <c r="P456" s="364"/>
      <c r="Q456" s="364"/>
      <c r="R456" s="364"/>
      <c r="S456" s="364"/>
      <c r="T456" s="309"/>
      <c r="U456" s="309"/>
      <c r="V456" s="364"/>
      <c r="W456" s="364"/>
      <c r="X456" s="364"/>
      <c r="Y456" s="364"/>
      <c r="Z456" s="364"/>
      <c r="AA456" s="309"/>
      <c r="AB456" s="309"/>
      <c r="AC456" s="309"/>
      <c r="AD456" s="364"/>
      <c r="AE456" s="364"/>
      <c r="AF456" s="364"/>
      <c r="AG456" s="364"/>
      <c r="AH456" s="309"/>
      <c r="AI456" s="646" t="str">
        <f t="shared" si="30"/>
        <v/>
      </c>
      <c r="AJ456" s="647"/>
      <c r="AK456" s="484" t="str">
        <f t="shared" si="31"/>
        <v/>
      </c>
    </row>
    <row r="457" spans="2:37" ht="15.75" x14ac:dyDescent="0.25">
      <c r="B457" s="20"/>
      <c r="C457" s="346">
        <v>12</v>
      </c>
      <c r="D457" s="364"/>
      <c r="E457" s="364"/>
      <c r="F457" s="309"/>
      <c r="G457" s="309"/>
      <c r="H457" s="364"/>
      <c r="I457" s="364"/>
      <c r="J457" s="364"/>
      <c r="K457" s="364"/>
      <c r="L457" s="364"/>
      <c r="M457" s="309"/>
      <c r="N457" s="309"/>
      <c r="O457" s="364"/>
      <c r="P457" s="364"/>
      <c r="Q457" s="364"/>
      <c r="R457" s="364"/>
      <c r="S457" s="364"/>
      <c r="T457" s="309"/>
      <c r="U457" s="309"/>
      <c r="V457" s="364"/>
      <c r="W457" s="364"/>
      <c r="X457" s="364"/>
      <c r="Y457" s="364"/>
      <c r="Z457" s="364"/>
      <c r="AA457" s="309"/>
      <c r="AB457" s="309"/>
      <c r="AC457" s="309"/>
      <c r="AD457" s="364"/>
      <c r="AE457" s="364"/>
      <c r="AF457" s="364"/>
      <c r="AG457" s="364"/>
      <c r="AH457" s="309"/>
      <c r="AI457" s="646" t="str">
        <f t="shared" si="30"/>
        <v/>
      </c>
      <c r="AJ457" s="647"/>
      <c r="AK457" s="484" t="str">
        <f t="shared" si="31"/>
        <v/>
      </c>
    </row>
    <row r="458" spans="2:37" ht="15.75" x14ac:dyDescent="0.25">
      <c r="B458" s="20"/>
      <c r="C458" s="346">
        <v>13</v>
      </c>
      <c r="D458" s="364"/>
      <c r="E458" s="364"/>
      <c r="F458" s="309"/>
      <c r="G458" s="309"/>
      <c r="H458" s="364"/>
      <c r="I458" s="364"/>
      <c r="J458" s="364"/>
      <c r="K458" s="364"/>
      <c r="L458" s="364"/>
      <c r="M458" s="309"/>
      <c r="N458" s="309"/>
      <c r="O458" s="364"/>
      <c r="P458" s="364"/>
      <c r="Q458" s="364"/>
      <c r="R458" s="364"/>
      <c r="S458" s="364"/>
      <c r="T458" s="309"/>
      <c r="U458" s="309"/>
      <c r="V458" s="364"/>
      <c r="W458" s="364"/>
      <c r="X458" s="364"/>
      <c r="Y458" s="364"/>
      <c r="Z458" s="364"/>
      <c r="AA458" s="309"/>
      <c r="AB458" s="309"/>
      <c r="AC458" s="309"/>
      <c r="AD458" s="364"/>
      <c r="AE458" s="364"/>
      <c r="AF458" s="364"/>
      <c r="AG458" s="364"/>
      <c r="AH458" s="309"/>
      <c r="AI458" s="646" t="str">
        <f t="shared" si="30"/>
        <v/>
      </c>
      <c r="AJ458" s="647"/>
      <c r="AK458" s="484" t="str">
        <f t="shared" si="31"/>
        <v/>
      </c>
    </row>
    <row r="459" spans="2:37" ht="15.75" x14ac:dyDescent="0.25">
      <c r="B459" s="20"/>
      <c r="C459" s="346">
        <v>14</v>
      </c>
      <c r="D459" s="364"/>
      <c r="E459" s="364"/>
      <c r="F459" s="309"/>
      <c r="G459" s="309"/>
      <c r="H459" s="364"/>
      <c r="I459" s="364"/>
      <c r="J459" s="364"/>
      <c r="K459" s="364"/>
      <c r="L459" s="364"/>
      <c r="M459" s="309"/>
      <c r="N459" s="309"/>
      <c r="O459" s="364"/>
      <c r="P459" s="364"/>
      <c r="Q459" s="364"/>
      <c r="R459" s="364"/>
      <c r="S459" s="364"/>
      <c r="T459" s="309"/>
      <c r="U459" s="309"/>
      <c r="V459" s="364"/>
      <c r="W459" s="364"/>
      <c r="X459" s="364"/>
      <c r="Y459" s="364"/>
      <c r="Z459" s="364"/>
      <c r="AA459" s="309"/>
      <c r="AB459" s="309"/>
      <c r="AC459" s="309"/>
      <c r="AD459" s="364"/>
      <c r="AE459" s="364"/>
      <c r="AF459" s="364"/>
      <c r="AG459" s="364"/>
      <c r="AH459" s="309"/>
      <c r="AI459" s="646" t="str">
        <f t="shared" si="30"/>
        <v/>
      </c>
      <c r="AJ459" s="647"/>
      <c r="AK459" s="484" t="str">
        <f t="shared" si="31"/>
        <v/>
      </c>
    </row>
    <row r="460" spans="2:37" ht="15.75" x14ac:dyDescent="0.25">
      <c r="B460" s="20"/>
      <c r="C460" s="346">
        <v>15</v>
      </c>
      <c r="D460" s="364"/>
      <c r="E460" s="364"/>
      <c r="F460" s="309"/>
      <c r="G460" s="309"/>
      <c r="H460" s="364"/>
      <c r="I460" s="364"/>
      <c r="J460" s="364"/>
      <c r="K460" s="364"/>
      <c r="L460" s="364"/>
      <c r="M460" s="309"/>
      <c r="N460" s="309"/>
      <c r="O460" s="364"/>
      <c r="P460" s="364"/>
      <c r="Q460" s="364"/>
      <c r="R460" s="364"/>
      <c r="S460" s="364"/>
      <c r="T460" s="309"/>
      <c r="U460" s="309"/>
      <c r="V460" s="364"/>
      <c r="W460" s="364"/>
      <c r="X460" s="364"/>
      <c r="Y460" s="364"/>
      <c r="Z460" s="364"/>
      <c r="AA460" s="309"/>
      <c r="AB460" s="309"/>
      <c r="AC460" s="309"/>
      <c r="AD460" s="364"/>
      <c r="AE460" s="364"/>
      <c r="AF460" s="364"/>
      <c r="AG460" s="364"/>
      <c r="AH460" s="309"/>
      <c r="AI460" s="646" t="str">
        <f t="shared" si="30"/>
        <v/>
      </c>
      <c r="AJ460" s="647"/>
      <c r="AK460" s="484" t="str">
        <f t="shared" si="31"/>
        <v/>
      </c>
    </row>
    <row r="461" spans="2:37" ht="15.75" x14ac:dyDescent="0.25">
      <c r="B461" s="20"/>
      <c r="C461" s="346">
        <v>16</v>
      </c>
      <c r="D461" s="364"/>
      <c r="E461" s="364"/>
      <c r="F461" s="309"/>
      <c r="G461" s="309"/>
      <c r="H461" s="364"/>
      <c r="I461" s="364"/>
      <c r="J461" s="364"/>
      <c r="K461" s="364"/>
      <c r="L461" s="364"/>
      <c r="M461" s="309"/>
      <c r="N461" s="309"/>
      <c r="O461" s="364"/>
      <c r="P461" s="364"/>
      <c r="Q461" s="364"/>
      <c r="R461" s="364"/>
      <c r="S461" s="364"/>
      <c r="T461" s="309"/>
      <c r="U461" s="309"/>
      <c r="V461" s="364"/>
      <c r="W461" s="364"/>
      <c r="X461" s="364"/>
      <c r="Y461" s="364"/>
      <c r="Z461" s="364"/>
      <c r="AA461" s="309"/>
      <c r="AB461" s="309"/>
      <c r="AC461" s="309"/>
      <c r="AD461" s="364"/>
      <c r="AE461" s="364"/>
      <c r="AF461" s="364"/>
      <c r="AG461" s="364"/>
      <c r="AH461" s="309"/>
      <c r="AI461" s="646" t="str">
        <f t="shared" si="30"/>
        <v/>
      </c>
      <c r="AJ461" s="647"/>
      <c r="AK461" s="484" t="str">
        <f t="shared" si="31"/>
        <v/>
      </c>
    </row>
    <row r="462" spans="2:37" ht="15.75" x14ac:dyDescent="0.25">
      <c r="B462" s="20"/>
      <c r="C462" s="346">
        <v>17</v>
      </c>
      <c r="D462" s="364"/>
      <c r="E462" s="364"/>
      <c r="F462" s="309"/>
      <c r="G462" s="309"/>
      <c r="H462" s="364"/>
      <c r="I462" s="364"/>
      <c r="J462" s="364"/>
      <c r="K462" s="364"/>
      <c r="L462" s="364"/>
      <c r="M462" s="309"/>
      <c r="N462" s="309"/>
      <c r="O462" s="364"/>
      <c r="P462" s="364"/>
      <c r="Q462" s="364"/>
      <c r="R462" s="364"/>
      <c r="S462" s="364"/>
      <c r="T462" s="309"/>
      <c r="U462" s="309"/>
      <c r="V462" s="364"/>
      <c r="W462" s="364"/>
      <c r="X462" s="364"/>
      <c r="Y462" s="364"/>
      <c r="Z462" s="364"/>
      <c r="AA462" s="309"/>
      <c r="AB462" s="309"/>
      <c r="AC462" s="309"/>
      <c r="AD462" s="364"/>
      <c r="AE462" s="364"/>
      <c r="AF462" s="364"/>
      <c r="AG462" s="364"/>
      <c r="AH462" s="309"/>
      <c r="AI462" s="646" t="str">
        <f t="shared" si="30"/>
        <v/>
      </c>
      <c r="AJ462" s="647"/>
      <c r="AK462" s="484" t="str">
        <f t="shared" si="31"/>
        <v/>
      </c>
    </row>
    <row r="463" spans="2:37" ht="15.75" x14ac:dyDescent="0.25">
      <c r="B463" s="20"/>
      <c r="C463" s="346">
        <v>18</v>
      </c>
      <c r="D463" s="364"/>
      <c r="E463" s="364"/>
      <c r="F463" s="309"/>
      <c r="G463" s="309"/>
      <c r="H463" s="364"/>
      <c r="I463" s="364"/>
      <c r="J463" s="364"/>
      <c r="K463" s="364"/>
      <c r="L463" s="364"/>
      <c r="M463" s="309"/>
      <c r="N463" s="309"/>
      <c r="O463" s="364"/>
      <c r="P463" s="364"/>
      <c r="Q463" s="364"/>
      <c r="R463" s="364"/>
      <c r="S463" s="364"/>
      <c r="T463" s="309"/>
      <c r="U463" s="309"/>
      <c r="V463" s="364"/>
      <c r="W463" s="364"/>
      <c r="X463" s="364"/>
      <c r="Y463" s="364"/>
      <c r="Z463" s="364"/>
      <c r="AA463" s="309"/>
      <c r="AB463" s="309"/>
      <c r="AC463" s="309"/>
      <c r="AD463" s="364"/>
      <c r="AE463" s="364"/>
      <c r="AF463" s="364"/>
      <c r="AG463" s="364"/>
      <c r="AH463" s="309"/>
      <c r="AI463" s="646" t="str">
        <f t="shared" si="30"/>
        <v/>
      </c>
      <c r="AJ463" s="647"/>
      <c r="AK463" s="484" t="str">
        <f t="shared" si="31"/>
        <v/>
      </c>
    </row>
    <row r="464" spans="2:37" ht="15.75" x14ac:dyDescent="0.25">
      <c r="B464" s="20"/>
      <c r="C464" s="346">
        <v>19</v>
      </c>
      <c r="D464" s="364"/>
      <c r="E464" s="364"/>
      <c r="F464" s="309"/>
      <c r="G464" s="309"/>
      <c r="H464" s="364"/>
      <c r="I464" s="364"/>
      <c r="J464" s="364"/>
      <c r="K464" s="364"/>
      <c r="L464" s="364"/>
      <c r="M464" s="309"/>
      <c r="N464" s="309"/>
      <c r="O464" s="364"/>
      <c r="P464" s="364"/>
      <c r="Q464" s="364"/>
      <c r="R464" s="364"/>
      <c r="S464" s="364"/>
      <c r="T464" s="309"/>
      <c r="U464" s="309"/>
      <c r="V464" s="364"/>
      <c r="W464" s="364"/>
      <c r="X464" s="364"/>
      <c r="Y464" s="364"/>
      <c r="Z464" s="364"/>
      <c r="AA464" s="309"/>
      <c r="AB464" s="309"/>
      <c r="AC464" s="309"/>
      <c r="AD464" s="364"/>
      <c r="AE464" s="364"/>
      <c r="AF464" s="364"/>
      <c r="AG464" s="364"/>
      <c r="AH464" s="309"/>
      <c r="AI464" s="646" t="str">
        <f t="shared" si="30"/>
        <v/>
      </c>
      <c r="AJ464" s="647"/>
      <c r="AK464" s="484" t="str">
        <f t="shared" si="31"/>
        <v/>
      </c>
    </row>
    <row r="465" spans="2:42" ht="15.75" x14ac:dyDescent="0.25">
      <c r="B465" s="20"/>
      <c r="C465" s="346">
        <v>20</v>
      </c>
      <c r="D465" s="364"/>
      <c r="E465" s="364"/>
      <c r="F465" s="309"/>
      <c r="G465" s="309"/>
      <c r="H465" s="364"/>
      <c r="I465" s="364"/>
      <c r="J465" s="364"/>
      <c r="K465" s="364"/>
      <c r="L465" s="364"/>
      <c r="M465" s="309"/>
      <c r="N465" s="309"/>
      <c r="O465" s="364"/>
      <c r="P465" s="364"/>
      <c r="Q465" s="364"/>
      <c r="R465" s="364"/>
      <c r="S465" s="364"/>
      <c r="T465" s="309"/>
      <c r="U465" s="309"/>
      <c r="V465" s="364"/>
      <c r="W465" s="364"/>
      <c r="X465" s="364"/>
      <c r="Y465" s="364"/>
      <c r="Z465" s="364"/>
      <c r="AA465" s="309"/>
      <c r="AB465" s="309"/>
      <c r="AC465" s="309"/>
      <c r="AD465" s="364"/>
      <c r="AE465" s="364"/>
      <c r="AF465" s="364"/>
      <c r="AG465" s="364"/>
      <c r="AH465" s="309"/>
      <c r="AI465" s="646" t="str">
        <f t="shared" si="30"/>
        <v/>
      </c>
      <c r="AJ465" s="647"/>
      <c r="AK465" s="484" t="str">
        <f t="shared" si="31"/>
        <v/>
      </c>
    </row>
    <row r="466" spans="2:42" ht="15.75" x14ac:dyDescent="0.25">
      <c r="B466" s="20"/>
      <c r="C466" s="346">
        <v>21</v>
      </c>
      <c r="D466" s="364"/>
      <c r="E466" s="364"/>
      <c r="F466" s="309"/>
      <c r="G466" s="309"/>
      <c r="H466" s="364"/>
      <c r="I466" s="364"/>
      <c r="J466" s="364"/>
      <c r="K466" s="364"/>
      <c r="L466" s="364"/>
      <c r="M466" s="309"/>
      <c r="N466" s="309"/>
      <c r="O466" s="364"/>
      <c r="P466" s="364"/>
      <c r="Q466" s="364"/>
      <c r="R466" s="364"/>
      <c r="S466" s="364"/>
      <c r="T466" s="309"/>
      <c r="U466" s="309"/>
      <c r="V466" s="364"/>
      <c r="W466" s="364"/>
      <c r="X466" s="364"/>
      <c r="Y466" s="364"/>
      <c r="Z466" s="364"/>
      <c r="AA466" s="309"/>
      <c r="AB466" s="309"/>
      <c r="AC466" s="309"/>
      <c r="AD466" s="364"/>
      <c r="AE466" s="364"/>
      <c r="AF466" s="364"/>
      <c r="AG466" s="364"/>
      <c r="AH466" s="309"/>
      <c r="AI466" s="646" t="str">
        <f t="shared" si="30"/>
        <v/>
      </c>
      <c r="AJ466" s="647"/>
      <c r="AK466" s="484" t="str">
        <f t="shared" si="31"/>
        <v/>
      </c>
    </row>
    <row r="467" spans="2:42" ht="15.75" x14ac:dyDescent="0.25">
      <c r="B467" s="20"/>
      <c r="C467" s="346">
        <v>22</v>
      </c>
      <c r="D467" s="364"/>
      <c r="E467" s="364"/>
      <c r="F467" s="309"/>
      <c r="G467" s="309"/>
      <c r="H467" s="364"/>
      <c r="I467" s="364"/>
      <c r="J467" s="364"/>
      <c r="K467" s="364"/>
      <c r="L467" s="364"/>
      <c r="M467" s="309"/>
      <c r="N467" s="309"/>
      <c r="O467" s="364"/>
      <c r="P467" s="364"/>
      <c r="Q467" s="364"/>
      <c r="R467" s="364"/>
      <c r="S467" s="364"/>
      <c r="T467" s="309"/>
      <c r="U467" s="309"/>
      <c r="V467" s="364"/>
      <c r="W467" s="364"/>
      <c r="X467" s="364"/>
      <c r="Y467" s="364"/>
      <c r="Z467" s="364"/>
      <c r="AA467" s="309"/>
      <c r="AB467" s="309"/>
      <c r="AC467" s="309"/>
      <c r="AD467" s="364"/>
      <c r="AE467" s="364"/>
      <c r="AF467" s="364"/>
      <c r="AG467" s="364"/>
      <c r="AH467" s="309"/>
      <c r="AI467" s="646" t="str">
        <f t="shared" si="30"/>
        <v/>
      </c>
      <c r="AJ467" s="647"/>
      <c r="AK467" s="484" t="str">
        <f t="shared" si="31"/>
        <v/>
      </c>
    </row>
    <row r="468" spans="2:42" ht="15.75" x14ac:dyDescent="0.25">
      <c r="B468" s="20"/>
      <c r="C468" s="346">
        <v>23</v>
      </c>
      <c r="D468" s="364"/>
      <c r="E468" s="364"/>
      <c r="F468" s="309"/>
      <c r="G468" s="309"/>
      <c r="H468" s="364"/>
      <c r="I468" s="364"/>
      <c r="J468" s="364"/>
      <c r="K468" s="364"/>
      <c r="L468" s="364"/>
      <c r="M468" s="309"/>
      <c r="N468" s="309"/>
      <c r="O468" s="364"/>
      <c r="P468" s="364"/>
      <c r="Q468" s="364"/>
      <c r="R468" s="364"/>
      <c r="S468" s="364"/>
      <c r="T468" s="309"/>
      <c r="U468" s="309"/>
      <c r="V468" s="364"/>
      <c r="W468" s="364"/>
      <c r="X468" s="364"/>
      <c r="Y468" s="364"/>
      <c r="Z468" s="364"/>
      <c r="AA468" s="309"/>
      <c r="AB468" s="309"/>
      <c r="AC468" s="309"/>
      <c r="AD468" s="364"/>
      <c r="AE468" s="364"/>
      <c r="AF468" s="364"/>
      <c r="AG468" s="364"/>
      <c r="AH468" s="309"/>
      <c r="AI468" s="646" t="str">
        <f t="shared" si="30"/>
        <v/>
      </c>
      <c r="AJ468" s="647"/>
      <c r="AK468" s="484" t="str">
        <f t="shared" si="31"/>
        <v/>
      </c>
    </row>
    <row r="469" spans="2:42" ht="15.75" x14ac:dyDescent="0.25">
      <c r="B469" s="20"/>
      <c r="C469" s="347">
        <v>24</v>
      </c>
      <c r="D469" s="310"/>
      <c r="E469" s="310"/>
      <c r="F469" s="310"/>
      <c r="G469" s="310"/>
      <c r="H469" s="310"/>
      <c r="I469" s="310"/>
      <c r="J469" s="310"/>
      <c r="K469" s="310"/>
      <c r="L469" s="310"/>
      <c r="M469" s="310"/>
      <c r="N469" s="310"/>
      <c r="O469" s="310"/>
      <c r="P469" s="310"/>
      <c r="Q469" s="310"/>
      <c r="R469" s="310"/>
      <c r="S469" s="310"/>
      <c r="T469" s="310"/>
      <c r="U469" s="310"/>
      <c r="V469" s="310"/>
      <c r="W469" s="310"/>
      <c r="X469" s="310"/>
      <c r="Y469" s="310"/>
      <c r="Z469" s="310"/>
      <c r="AA469" s="310"/>
      <c r="AB469" s="310"/>
      <c r="AC469" s="310"/>
      <c r="AD469" s="310"/>
      <c r="AE469" s="310"/>
      <c r="AF469" s="310"/>
      <c r="AG469" s="310"/>
      <c r="AH469" s="310"/>
      <c r="AI469" s="648" t="str">
        <f t="shared" si="30"/>
        <v/>
      </c>
      <c r="AJ469" s="649"/>
    </row>
    <row r="470" spans="2:42" ht="15.75" x14ac:dyDescent="0.25">
      <c r="B470" s="20"/>
      <c r="C470" s="236"/>
      <c r="D470" s="15"/>
      <c r="E470" s="15"/>
      <c r="F470" s="15"/>
      <c r="G470" s="15"/>
      <c r="H470" s="15"/>
      <c r="I470" s="15"/>
      <c r="J470" s="15"/>
      <c r="K470" s="15"/>
      <c r="L470" s="15"/>
      <c r="M470" s="15"/>
      <c r="N470" s="15"/>
      <c r="O470" s="15"/>
      <c r="P470" s="15"/>
      <c r="Q470" s="15"/>
      <c r="R470" s="15"/>
      <c r="S470" s="15"/>
      <c r="T470" s="17"/>
      <c r="U470" s="17"/>
      <c r="V470" s="17"/>
      <c r="W470" s="17"/>
      <c r="X470" s="17"/>
      <c r="Y470" s="17"/>
      <c r="Z470" s="17"/>
      <c r="AA470" s="17"/>
      <c r="AB470" s="17"/>
      <c r="AC470" s="17"/>
      <c r="AD470" s="17"/>
      <c r="AE470" s="17"/>
      <c r="AF470" s="17"/>
      <c r="AG470" s="17"/>
      <c r="AH470" s="17"/>
      <c r="AI470" s="17"/>
      <c r="AJ470" s="21"/>
    </row>
    <row r="471" spans="2:42" ht="16.5" thickBot="1" x14ac:dyDescent="0.3">
      <c r="B471" s="60"/>
      <c r="C471" s="220"/>
      <c r="D471" s="63"/>
      <c r="E471" s="63"/>
      <c r="F471" s="63"/>
      <c r="G471" s="63"/>
      <c r="H471" s="63"/>
      <c r="I471" s="63"/>
      <c r="J471" s="63"/>
      <c r="K471" s="63"/>
      <c r="L471" s="63"/>
      <c r="M471" s="63"/>
      <c r="N471" s="63"/>
      <c r="O471" s="63"/>
      <c r="P471" s="63"/>
      <c r="Q471" s="63"/>
      <c r="R471" s="63"/>
      <c r="S471" s="63"/>
      <c r="T471" s="63"/>
      <c r="U471" s="63"/>
      <c r="V471" s="63"/>
      <c r="W471" s="63"/>
      <c r="X471" s="63"/>
      <c r="Y471" s="63"/>
      <c r="Z471" s="63"/>
      <c r="AA471" s="63"/>
      <c r="AB471" s="63"/>
      <c r="AC471" s="63"/>
      <c r="AD471" s="63"/>
      <c r="AE471" s="63"/>
      <c r="AF471" s="63"/>
      <c r="AG471" s="63"/>
      <c r="AH471" s="63"/>
      <c r="AI471" s="63"/>
      <c r="AJ471" s="64"/>
    </row>
    <row r="472" spans="2:42" ht="15.75" x14ac:dyDescent="0.25">
      <c r="B472" s="20"/>
      <c r="C472" s="345"/>
      <c r="D472" s="17"/>
      <c r="E472" s="17"/>
      <c r="F472" s="17"/>
      <c r="G472" s="17"/>
      <c r="H472" s="17"/>
      <c r="I472" s="17"/>
      <c r="J472" s="17"/>
      <c r="K472" s="17"/>
      <c r="L472" s="17"/>
      <c r="M472" s="17"/>
      <c r="N472" s="17"/>
      <c r="O472" s="17"/>
      <c r="P472" s="17"/>
      <c r="Q472" s="17"/>
      <c r="R472" s="21"/>
      <c r="S472" s="409"/>
      <c r="T472" s="409"/>
      <c r="U472" s="409"/>
      <c r="V472" s="409"/>
      <c r="W472" s="409"/>
      <c r="X472" s="409"/>
      <c r="Y472" s="409"/>
      <c r="Z472" s="409"/>
      <c r="AA472" s="409"/>
      <c r="AB472" s="409"/>
      <c r="AC472" s="409"/>
      <c r="AD472" s="409"/>
      <c r="AE472" s="409"/>
      <c r="AF472" s="409"/>
      <c r="AG472" s="409"/>
      <c r="AH472" s="409"/>
      <c r="AI472" s="409"/>
      <c r="AJ472" s="409"/>
      <c r="AK472" s="409"/>
      <c r="AL472" s="409"/>
      <c r="AM472" s="409"/>
      <c r="AN472" s="409"/>
      <c r="AO472" s="409"/>
      <c r="AP472" s="409"/>
    </row>
    <row r="473" spans="2:42" ht="15.75" x14ac:dyDescent="0.25">
      <c r="B473" s="20"/>
      <c r="C473" s="17"/>
      <c r="D473" s="17"/>
      <c r="E473" s="17"/>
      <c r="F473" s="17"/>
      <c r="G473" s="17"/>
      <c r="H473" s="17"/>
      <c r="I473" s="17"/>
      <c r="J473" s="565"/>
      <c r="K473" s="566"/>
      <c r="L473" s="566"/>
      <c r="M473" s="566"/>
      <c r="N473" s="566"/>
      <c r="O473" s="566"/>
      <c r="P473" s="566"/>
      <c r="Q473" s="566"/>
      <c r="R473" s="21"/>
      <c r="S473" s="409"/>
      <c r="T473" s="409"/>
      <c r="U473" s="409"/>
      <c r="V473" s="409"/>
      <c r="W473" s="409"/>
      <c r="X473" s="409"/>
      <c r="Y473" s="409"/>
      <c r="Z473" s="409"/>
      <c r="AA473" s="409"/>
      <c r="AB473" s="409"/>
      <c r="AC473" s="409"/>
      <c r="AD473" s="409"/>
      <c r="AE473" s="409"/>
      <c r="AF473" s="409"/>
      <c r="AG473" s="409"/>
      <c r="AH473" s="409"/>
      <c r="AI473" s="409"/>
      <c r="AJ473" s="409"/>
      <c r="AK473" s="409"/>
      <c r="AL473" s="409"/>
      <c r="AM473" s="409"/>
      <c r="AN473" s="409"/>
      <c r="AO473" s="409"/>
      <c r="AP473" s="409"/>
    </row>
    <row r="474" spans="2:42" ht="15.75" x14ac:dyDescent="0.25">
      <c r="B474" s="20"/>
      <c r="C474" s="17"/>
      <c r="D474" s="17"/>
      <c r="E474" s="17"/>
      <c r="F474" s="17"/>
      <c r="G474" s="17"/>
      <c r="H474" s="17"/>
      <c r="I474" s="17"/>
      <c r="J474" s="17"/>
      <c r="K474" s="17"/>
      <c r="L474" s="17"/>
      <c r="M474" s="17"/>
      <c r="N474" s="17"/>
      <c r="O474" s="17"/>
      <c r="P474" s="17"/>
      <c r="Q474" s="17"/>
      <c r="R474" s="21"/>
      <c r="S474" s="409"/>
      <c r="T474" s="409"/>
      <c r="U474" s="409"/>
      <c r="V474" s="409"/>
      <c r="W474" s="409"/>
      <c r="X474" s="409"/>
      <c r="Y474" s="409"/>
      <c r="Z474" s="409"/>
      <c r="AA474" s="409"/>
      <c r="AB474" s="409"/>
      <c r="AC474" s="409"/>
      <c r="AD474" s="409"/>
      <c r="AE474" s="409"/>
      <c r="AF474" s="409"/>
      <c r="AG474" s="409"/>
      <c r="AH474" s="409"/>
      <c r="AI474" s="409"/>
      <c r="AJ474" s="409"/>
      <c r="AK474" s="409"/>
      <c r="AL474" s="409"/>
      <c r="AM474" s="409"/>
      <c r="AN474" s="409"/>
      <c r="AO474" s="409"/>
      <c r="AP474" s="409"/>
    </row>
    <row r="475" spans="2:42" ht="15.75" x14ac:dyDescent="0.25">
      <c r="B475" s="20"/>
      <c r="C475" s="17"/>
      <c r="D475" s="17"/>
      <c r="E475" s="17"/>
      <c r="F475" s="17"/>
      <c r="G475" s="17"/>
      <c r="H475" s="17"/>
      <c r="I475" s="17"/>
      <c r="J475" s="565"/>
      <c r="K475" s="566"/>
      <c r="L475" s="566"/>
      <c r="M475" s="566"/>
      <c r="N475" s="566"/>
      <c r="O475" s="566"/>
      <c r="P475" s="566"/>
      <c r="Q475" s="566"/>
      <c r="R475" s="21"/>
      <c r="S475" s="409"/>
      <c r="T475" s="409"/>
      <c r="U475" s="409"/>
      <c r="V475" s="409"/>
      <c r="W475" s="409"/>
      <c r="X475" s="409"/>
      <c r="Y475" s="409"/>
      <c r="Z475" s="409"/>
      <c r="AA475" s="409"/>
      <c r="AB475" s="409"/>
      <c r="AC475" s="409"/>
      <c r="AD475" s="409"/>
      <c r="AE475" s="409"/>
      <c r="AF475" s="409"/>
      <c r="AG475" s="409"/>
      <c r="AH475" s="409"/>
      <c r="AI475" s="409"/>
      <c r="AJ475" s="409"/>
      <c r="AK475" s="409"/>
      <c r="AL475" s="409"/>
      <c r="AM475" s="409"/>
      <c r="AN475" s="409"/>
      <c r="AO475" s="409"/>
      <c r="AP475" s="409"/>
    </row>
    <row r="476" spans="2:42" ht="15.75" x14ac:dyDescent="0.25">
      <c r="B476" s="20"/>
      <c r="C476" s="17"/>
      <c r="D476" s="17"/>
      <c r="E476" s="17"/>
      <c r="F476" s="17"/>
      <c r="G476" s="17"/>
      <c r="H476" s="17"/>
      <c r="I476" s="17"/>
      <c r="J476" s="395"/>
      <c r="K476" s="396"/>
      <c r="L476" s="396"/>
      <c r="M476" s="396"/>
      <c r="N476" s="396"/>
      <c r="O476" s="396"/>
      <c r="P476" s="396"/>
      <c r="Q476" s="396"/>
      <c r="R476" s="21"/>
      <c r="S476" s="409"/>
      <c r="T476" s="409"/>
      <c r="U476" s="409"/>
      <c r="V476" s="409"/>
      <c r="W476" s="409"/>
      <c r="X476" s="409"/>
      <c r="Y476" s="409"/>
      <c r="Z476" s="409"/>
      <c r="AA476" s="409"/>
      <c r="AB476" s="409"/>
      <c r="AC476" s="409"/>
      <c r="AD476" s="409"/>
      <c r="AE476" s="409"/>
      <c r="AF476" s="409"/>
      <c r="AG476" s="409"/>
      <c r="AH476" s="409"/>
      <c r="AI476" s="409"/>
      <c r="AJ476" s="409"/>
      <c r="AK476" s="409"/>
      <c r="AL476" s="409"/>
      <c r="AM476" s="409"/>
      <c r="AN476" s="409"/>
      <c r="AO476" s="409"/>
      <c r="AP476" s="409"/>
    </row>
    <row r="477" spans="2:42" ht="15.75" x14ac:dyDescent="0.25">
      <c r="B477" s="20"/>
      <c r="C477" s="17"/>
      <c r="D477" s="17"/>
      <c r="E477" s="17"/>
      <c r="F477" s="17"/>
      <c r="G477" s="17"/>
      <c r="H477" s="17"/>
      <c r="I477" s="17"/>
      <c r="J477" s="395"/>
      <c r="K477" s="396"/>
      <c r="L477" s="396"/>
      <c r="M477" s="396"/>
      <c r="N477" s="396"/>
      <c r="O477" s="396"/>
      <c r="P477" s="396"/>
      <c r="Q477" s="396"/>
      <c r="R477" s="21"/>
      <c r="S477" s="409"/>
      <c r="T477" s="409"/>
      <c r="U477" s="409"/>
      <c r="V477" s="409"/>
      <c r="W477" s="409"/>
      <c r="X477" s="409"/>
      <c r="Y477" s="409"/>
      <c r="Z477" s="409"/>
      <c r="AA477" s="409"/>
      <c r="AB477" s="409"/>
      <c r="AC477" s="409"/>
      <c r="AD477" s="409"/>
      <c r="AE477" s="409"/>
      <c r="AF477" s="409"/>
      <c r="AG477" s="409"/>
      <c r="AH477" s="409"/>
      <c r="AI477" s="409"/>
      <c r="AJ477" s="409"/>
      <c r="AK477" s="409"/>
      <c r="AL477" s="409"/>
      <c r="AM477" s="409"/>
      <c r="AN477" s="409"/>
      <c r="AO477" s="409"/>
      <c r="AP477" s="409"/>
    </row>
    <row r="478" spans="2:42" ht="15.75" x14ac:dyDescent="0.25">
      <c r="B478" s="20"/>
      <c r="C478" s="17"/>
      <c r="D478" s="17"/>
      <c r="E478" s="17"/>
      <c r="F478" s="17"/>
      <c r="G478" s="17"/>
      <c r="H478" s="17"/>
      <c r="I478" s="17"/>
      <c r="J478" s="395"/>
      <c r="K478" s="396"/>
      <c r="L478" s="396"/>
      <c r="M478" s="396"/>
      <c r="N478" s="396"/>
      <c r="O478" s="396"/>
      <c r="P478" s="396"/>
      <c r="Q478" s="396"/>
      <c r="R478" s="21"/>
      <c r="S478" s="409"/>
      <c r="T478" s="409"/>
      <c r="U478" s="409"/>
      <c r="V478" s="409"/>
      <c r="W478" s="409"/>
      <c r="X478" s="409"/>
      <c r="Y478" s="409"/>
      <c r="Z478" s="409"/>
      <c r="AA478" s="409"/>
      <c r="AB478" s="409"/>
      <c r="AC478" s="409"/>
      <c r="AD478" s="409"/>
      <c r="AE478" s="409"/>
      <c r="AF478" s="409"/>
      <c r="AG478" s="409"/>
      <c r="AH478" s="409"/>
      <c r="AI478" s="409"/>
      <c r="AJ478" s="409"/>
      <c r="AK478" s="409"/>
      <c r="AL478" s="409"/>
      <c r="AM478" s="409"/>
      <c r="AN478" s="409"/>
      <c r="AO478" s="409"/>
      <c r="AP478" s="409"/>
    </row>
    <row r="479" spans="2:42" ht="15.75" x14ac:dyDescent="0.25">
      <c r="B479" s="20"/>
      <c r="C479" s="17"/>
      <c r="D479" s="17"/>
      <c r="E479" s="17"/>
      <c r="F479" s="17"/>
      <c r="G479" s="17"/>
      <c r="H479" s="17"/>
      <c r="I479" s="17"/>
      <c r="J479" s="395"/>
      <c r="K479" s="396"/>
      <c r="L479" s="396"/>
      <c r="M479" s="396"/>
      <c r="N479" s="396"/>
      <c r="O479" s="396"/>
      <c r="P479" s="396"/>
      <c r="Q479" s="396"/>
      <c r="R479" s="21"/>
      <c r="S479" s="409"/>
      <c r="T479" s="409"/>
      <c r="U479" s="409"/>
      <c r="V479" s="409"/>
      <c r="W479" s="409"/>
      <c r="X479" s="409"/>
      <c r="Y479" s="409"/>
      <c r="Z479" s="409"/>
      <c r="AA479" s="409"/>
      <c r="AB479" s="409"/>
      <c r="AC479" s="409"/>
      <c r="AD479" s="409"/>
      <c r="AE479" s="409"/>
      <c r="AF479" s="409"/>
      <c r="AG479" s="409"/>
      <c r="AH479" s="409"/>
      <c r="AI479" s="409"/>
      <c r="AJ479" s="409"/>
      <c r="AK479" s="409"/>
      <c r="AL479" s="409"/>
      <c r="AM479" s="409"/>
      <c r="AN479" s="409"/>
      <c r="AO479" s="409"/>
      <c r="AP479" s="409"/>
    </row>
    <row r="480" spans="2:42" ht="15.75" x14ac:dyDescent="0.25">
      <c r="B480" s="20"/>
      <c r="C480" s="17"/>
      <c r="D480" s="17"/>
      <c r="E480" s="17"/>
      <c r="F480" s="17"/>
      <c r="G480" s="17"/>
      <c r="H480" s="17"/>
      <c r="I480" s="17"/>
      <c r="J480" s="395"/>
      <c r="K480" s="396"/>
      <c r="L480" s="396"/>
      <c r="M480" s="396"/>
      <c r="N480" s="396"/>
      <c r="O480" s="396"/>
      <c r="P480" s="396"/>
      <c r="Q480" s="396"/>
      <c r="R480" s="21"/>
      <c r="S480" s="409"/>
      <c r="T480" s="409"/>
      <c r="U480" s="409"/>
      <c r="V480" s="409"/>
      <c r="W480" s="409"/>
      <c r="X480" s="409"/>
      <c r="Y480" s="409"/>
      <c r="Z480" s="409"/>
      <c r="AA480" s="409"/>
      <c r="AB480" s="409"/>
      <c r="AC480" s="409"/>
      <c r="AD480" s="409"/>
      <c r="AE480" s="409"/>
      <c r="AF480" s="409"/>
      <c r="AG480" s="409"/>
      <c r="AH480" s="409"/>
      <c r="AI480" s="409"/>
      <c r="AJ480" s="409"/>
      <c r="AK480" s="409"/>
      <c r="AL480" s="409"/>
      <c r="AM480" s="409"/>
      <c r="AN480" s="409"/>
      <c r="AO480" s="409"/>
      <c r="AP480" s="409"/>
    </row>
    <row r="481" spans="2:42" ht="15.75" x14ac:dyDescent="0.25">
      <c r="B481" s="20"/>
      <c r="C481" s="17"/>
      <c r="D481" s="17"/>
      <c r="E481" s="17"/>
      <c r="F481" s="17"/>
      <c r="G481" s="17"/>
      <c r="H481" s="17"/>
      <c r="I481" s="17"/>
      <c r="J481" s="395"/>
      <c r="K481" s="396"/>
      <c r="L481" s="396"/>
      <c r="M481" s="396"/>
      <c r="N481" s="396"/>
      <c r="O481" s="396"/>
      <c r="P481" s="396"/>
      <c r="Q481" s="396"/>
      <c r="R481" s="21"/>
      <c r="S481" s="409"/>
      <c r="T481" s="409"/>
      <c r="U481" s="409"/>
      <c r="V481" s="409"/>
      <c r="W481" s="409"/>
      <c r="X481" s="409"/>
      <c r="Y481" s="409"/>
      <c r="Z481" s="409"/>
      <c r="AA481" s="409"/>
      <c r="AB481" s="409"/>
      <c r="AC481" s="409"/>
      <c r="AD481" s="409"/>
      <c r="AE481" s="409"/>
      <c r="AF481" s="409"/>
      <c r="AG481" s="409"/>
      <c r="AH481" s="409"/>
      <c r="AI481" s="409"/>
      <c r="AJ481" s="409"/>
      <c r="AK481" s="409"/>
      <c r="AL481" s="409"/>
      <c r="AM481" s="409"/>
      <c r="AN481" s="409"/>
      <c r="AO481" s="409"/>
      <c r="AP481" s="409"/>
    </row>
    <row r="482" spans="2:42" ht="15.75" x14ac:dyDescent="0.25">
      <c r="B482" s="20"/>
      <c r="C482" s="17"/>
      <c r="D482" s="17"/>
      <c r="E482" s="17"/>
      <c r="F482" s="17"/>
      <c r="G482" s="17"/>
      <c r="H482" s="17"/>
      <c r="I482" s="17"/>
      <c r="J482" s="395"/>
      <c r="K482" s="396"/>
      <c r="L482" s="396"/>
      <c r="M482" s="396"/>
      <c r="N482" s="396"/>
      <c r="O482" s="396"/>
      <c r="P482" s="396"/>
      <c r="Q482" s="396"/>
      <c r="R482" s="21"/>
      <c r="S482" s="409"/>
      <c r="T482" s="409"/>
      <c r="U482" s="409"/>
      <c r="V482" s="409"/>
      <c r="W482" s="409"/>
      <c r="X482" s="409"/>
      <c r="Y482" s="409"/>
      <c r="Z482" s="409"/>
      <c r="AA482" s="409"/>
      <c r="AB482" s="409"/>
      <c r="AC482" s="409"/>
      <c r="AD482" s="409"/>
      <c r="AE482" s="409"/>
      <c r="AF482" s="409"/>
      <c r="AG482" s="409"/>
      <c r="AH482" s="409"/>
      <c r="AI482" s="409"/>
      <c r="AJ482" s="409"/>
      <c r="AK482" s="409"/>
      <c r="AL482" s="409"/>
      <c r="AM482" s="409"/>
      <c r="AN482" s="409"/>
      <c r="AO482" s="409"/>
      <c r="AP482" s="409"/>
    </row>
    <row r="483" spans="2:42" ht="15.75" x14ac:dyDescent="0.25">
      <c r="B483" s="20"/>
      <c r="C483" s="17"/>
      <c r="D483" s="17"/>
      <c r="E483" s="17"/>
      <c r="F483" s="17"/>
      <c r="G483" s="17"/>
      <c r="H483" s="17"/>
      <c r="I483" s="17"/>
      <c r="J483" s="395"/>
      <c r="K483" s="396"/>
      <c r="L483" s="396"/>
      <c r="M483" s="396"/>
      <c r="N483" s="396"/>
      <c r="O483" s="396"/>
      <c r="P483" s="396"/>
      <c r="Q483" s="396"/>
      <c r="R483" s="21"/>
      <c r="S483" s="409"/>
      <c r="T483" s="409"/>
      <c r="U483" s="409"/>
      <c r="V483" s="409"/>
      <c r="W483" s="409"/>
      <c r="X483" s="409"/>
      <c r="Y483" s="409"/>
      <c r="Z483" s="409"/>
      <c r="AA483" s="409"/>
      <c r="AB483" s="409"/>
      <c r="AC483" s="409"/>
      <c r="AD483" s="409"/>
      <c r="AE483" s="409"/>
      <c r="AF483" s="409"/>
      <c r="AG483" s="409"/>
      <c r="AH483" s="409"/>
      <c r="AI483" s="409"/>
      <c r="AJ483" s="409"/>
      <c r="AK483" s="409"/>
      <c r="AL483" s="409"/>
      <c r="AM483" s="409"/>
      <c r="AN483" s="409"/>
      <c r="AO483" s="409"/>
      <c r="AP483" s="409"/>
    </row>
    <row r="484" spans="2:42" ht="15.75" x14ac:dyDescent="0.25">
      <c r="B484" s="20"/>
      <c r="C484" s="17"/>
      <c r="D484" s="17"/>
      <c r="E484" s="17"/>
      <c r="F484" s="17"/>
      <c r="G484" s="17"/>
      <c r="H484" s="17"/>
      <c r="I484" s="17"/>
      <c r="J484" s="395"/>
      <c r="K484" s="396"/>
      <c r="L484" s="396"/>
      <c r="M484" s="396"/>
      <c r="N484" s="396"/>
      <c r="O484" s="396"/>
      <c r="P484" s="396"/>
      <c r="Q484" s="396"/>
      <c r="R484" s="21"/>
      <c r="S484" s="409"/>
      <c r="T484" s="409"/>
      <c r="U484" s="409"/>
      <c r="V484" s="409"/>
      <c r="W484" s="409"/>
      <c r="X484" s="409"/>
      <c r="Y484" s="409"/>
      <c r="Z484" s="409"/>
      <c r="AA484" s="409"/>
      <c r="AB484" s="409"/>
      <c r="AC484" s="409"/>
      <c r="AD484" s="409"/>
      <c r="AE484" s="409"/>
      <c r="AF484" s="409"/>
      <c r="AG484" s="409"/>
      <c r="AH484" s="409"/>
      <c r="AI484" s="409"/>
      <c r="AJ484" s="409"/>
      <c r="AK484" s="409"/>
      <c r="AL484" s="409"/>
      <c r="AM484" s="409"/>
      <c r="AN484" s="409"/>
      <c r="AO484" s="409"/>
      <c r="AP484" s="409"/>
    </row>
    <row r="485" spans="2:42" ht="15.75" x14ac:dyDescent="0.25">
      <c r="B485" s="20"/>
      <c r="C485" s="17"/>
      <c r="D485" s="17"/>
      <c r="E485" s="17"/>
      <c r="F485" s="17"/>
      <c r="G485" s="17"/>
      <c r="H485" s="17"/>
      <c r="I485" s="17"/>
      <c r="J485" s="395"/>
      <c r="K485" s="396"/>
      <c r="L485" s="396"/>
      <c r="M485" s="396"/>
      <c r="N485" s="396"/>
      <c r="O485" s="396"/>
      <c r="P485" s="396"/>
      <c r="Q485" s="396"/>
      <c r="R485" s="21"/>
      <c r="S485" s="409"/>
      <c r="T485" s="409"/>
      <c r="U485" s="409"/>
      <c r="V485" s="409"/>
      <c r="W485" s="409"/>
      <c r="X485" s="409"/>
      <c r="Y485" s="409"/>
      <c r="Z485" s="409"/>
      <c r="AA485" s="409"/>
      <c r="AB485" s="409"/>
      <c r="AC485" s="409"/>
      <c r="AD485" s="409"/>
      <c r="AE485" s="409"/>
      <c r="AF485" s="409"/>
      <c r="AG485" s="409"/>
      <c r="AH485" s="409"/>
      <c r="AI485" s="409"/>
      <c r="AJ485" s="409"/>
      <c r="AK485" s="409"/>
      <c r="AL485" s="409"/>
      <c r="AM485" s="409"/>
      <c r="AN485" s="409"/>
      <c r="AO485" s="409"/>
      <c r="AP485" s="409"/>
    </row>
    <row r="486" spans="2:42" ht="15.75" x14ac:dyDescent="0.25">
      <c r="B486" s="20"/>
      <c r="C486" s="17"/>
      <c r="D486" s="17"/>
      <c r="E486" s="17"/>
      <c r="F486" s="17"/>
      <c r="G486" s="17"/>
      <c r="H486" s="17"/>
      <c r="I486" s="17"/>
      <c r="J486" s="395"/>
      <c r="K486" s="396"/>
      <c r="L486" s="396"/>
      <c r="M486" s="396"/>
      <c r="N486" s="396"/>
      <c r="O486" s="396"/>
      <c r="P486" s="396"/>
      <c r="Q486" s="396"/>
      <c r="R486" s="21"/>
      <c r="S486" s="409"/>
      <c r="T486" s="409"/>
      <c r="U486" s="409"/>
      <c r="V486" s="409"/>
      <c r="W486" s="409"/>
      <c r="X486" s="409"/>
      <c r="Y486" s="409"/>
      <c r="Z486" s="409"/>
      <c r="AA486" s="409"/>
      <c r="AB486" s="409"/>
      <c r="AC486" s="409"/>
      <c r="AD486" s="409"/>
      <c r="AE486" s="409"/>
      <c r="AF486" s="409"/>
      <c r="AG486" s="409"/>
      <c r="AH486" s="409"/>
      <c r="AI486" s="409"/>
      <c r="AJ486" s="409"/>
      <c r="AK486" s="409"/>
      <c r="AL486" s="409"/>
      <c r="AM486" s="409"/>
      <c r="AN486" s="409"/>
      <c r="AO486" s="409"/>
      <c r="AP486" s="409"/>
    </row>
    <row r="487" spans="2:42" ht="15.75" x14ac:dyDescent="0.25">
      <c r="B487" s="20"/>
      <c r="C487" s="17"/>
      <c r="D487" s="17"/>
      <c r="E487" s="17"/>
      <c r="F487" s="17"/>
      <c r="G487" s="17"/>
      <c r="H487" s="17"/>
      <c r="I487" s="17"/>
      <c r="J487" s="395"/>
      <c r="K487" s="396"/>
      <c r="L487" s="396"/>
      <c r="M487" s="396"/>
      <c r="N487" s="396"/>
      <c r="O487" s="396"/>
      <c r="P487" s="396"/>
      <c r="Q487" s="396"/>
      <c r="R487" s="21"/>
      <c r="S487" s="409"/>
      <c r="T487" s="409"/>
      <c r="U487" s="409"/>
      <c r="V487" s="409"/>
      <c r="W487" s="409"/>
      <c r="X487" s="409"/>
      <c r="Y487" s="409"/>
      <c r="Z487" s="409"/>
      <c r="AA487" s="409"/>
      <c r="AB487" s="409"/>
      <c r="AC487" s="409"/>
      <c r="AD487" s="409"/>
      <c r="AE487" s="409"/>
      <c r="AF487" s="409"/>
      <c r="AG487" s="409"/>
      <c r="AH487" s="409"/>
      <c r="AI487" s="409"/>
      <c r="AJ487" s="409"/>
      <c r="AK487" s="409"/>
      <c r="AL487" s="409"/>
      <c r="AM487" s="409"/>
      <c r="AN487" s="409"/>
      <c r="AO487" s="409"/>
      <c r="AP487" s="409"/>
    </row>
    <row r="488" spans="2:42" ht="15.75" x14ac:dyDescent="0.25">
      <c r="B488" s="20"/>
      <c r="C488" s="17"/>
      <c r="D488" s="17"/>
      <c r="E488" s="17"/>
      <c r="F488" s="17"/>
      <c r="G488" s="17"/>
      <c r="H488" s="17"/>
      <c r="I488" s="17"/>
      <c r="J488" s="395"/>
      <c r="K488" s="396"/>
      <c r="L488" s="396"/>
      <c r="M488" s="396"/>
      <c r="N488" s="396"/>
      <c r="O488" s="396"/>
      <c r="P488" s="396"/>
      <c r="Q488" s="396"/>
      <c r="R488" s="21"/>
      <c r="S488" s="409"/>
      <c r="T488" s="409"/>
      <c r="U488" s="409"/>
      <c r="V488" s="409"/>
      <c r="W488" s="409"/>
      <c r="X488" s="409"/>
      <c r="Y488" s="409"/>
      <c r="Z488" s="409"/>
      <c r="AA488" s="409"/>
      <c r="AB488" s="409"/>
      <c r="AC488" s="409"/>
      <c r="AD488" s="409"/>
      <c r="AE488" s="409"/>
      <c r="AF488" s="409"/>
      <c r="AG488" s="409"/>
      <c r="AH488" s="409"/>
      <c r="AI488" s="409"/>
      <c r="AJ488" s="409"/>
      <c r="AK488" s="409"/>
      <c r="AL488" s="409"/>
      <c r="AM488" s="409"/>
      <c r="AN488" s="409"/>
      <c r="AO488" s="409"/>
      <c r="AP488" s="409"/>
    </row>
    <row r="489" spans="2:42" ht="15.75" x14ac:dyDescent="0.25">
      <c r="B489" s="20"/>
      <c r="C489" s="17"/>
      <c r="D489" s="17"/>
      <c r="E489" s="17"/>
      <c r="F489" s="17"/>
      <c r="G489" s="17"/>
      <c r="H489" s="17"/>
      <c r="I489" s="17"/>
      <c r="J489" s="395"/>
      <c r="K489" s="396"/>
      <c r="L489" s="396"/>
      <c r="M489" s="396"/>
      <c r="N489" s="396"/>
      <c r="O489" s="396"/>
      <c r="P489" s="396"/>
      <c r="Q489" s="396"/>
      <c r="R489" s="21"/>
      <c r="S489" s="409"/>
      <c r="T489" s="409"/>
      <c r="U489" s="409"/>
      <c r="V489" s="409"/>
      <c r="W489" s="409"/>
      <c r="X489" s="409"/>
      <c r="Y489" s="409"/>
      <c r="Z489" s="409"/>
      <c r="AA489" s="409"/>
      <c r="AB489" s="409"/>
      <c r="AC489" s="409"/>
      <c r="AD489" s="409"/>
      <c r="AE489" s="409"/>
      <c r="AF489" s="409"/>
      <c r="AG489" s="409"/>
      <c r="AH489" s="409"/>
      <c r="AI489" s="409"/>
      <c r="AJ489" s="409"/>
      <c r="AK489" s="409"/>
      <c r="AL489" s="409"/>
      <c r="AM489" s="409"/>
      <c r="AN489" s="409"/>
      <c r="AO489" s="409"/>
      <c r="AP489" s="409"/>
    </row>
    <row r="490" spans="2:42" ht="15.75" x14ac:dyDescent="0.25">
      <c r="B490" s="20"/>
      <c r="C490" s="17"/>
      <c r="D490" s="17"/>
      <c r="E490" s="17"/>
      <c r="F490" s="17"/>
      <c r="G490" s="17"/>
      <c r="H490" s="17"/>
      <c r="I490" s="17"/>
      <c r="J490" s="395"/>
      <c r="K490" s="396"/>
      <c r="L490" s="396"/>
      <c r="M490" s="396"/>
      <c r="N490" s="396"/>
      <c r="O490" s="396"/>
      <c r="P490" s="396"/>
      <c r="Q490" s="396"/>
      <c r="R490" s="21"/>
      <c r="S490" s="409"/>
      <c r="T490" s="409"/>
      <c r="U490" s="409"/>
      <c r="V490" s="409"/>
      <c r="W490" s="409"/>
      <c r="X490" s="409"/>
      <c r="Y490" s="409"/>
      <c r="Z490" s="409"/>
      <c r="AA490" s="409"/>
      <c r="AB490" s="409"/>
      <c r="AC490" s="409"/>
      <c r="AD490" s="409"/>
      <c r="AE490" s="409"/>
      <c r="AF490" s="409"/>
      <c r="AG490" s="409"/>
      <c r="AH490" s="409"/>
      <c r="AI490" s="409"/>
      <c r="AJ490" s="409"/>
      <c r="AK490" s="409"/>
      <c r="AL490" s="409"/>
      <c r="AM490" s="409"/>
      <c r="AN490" s="409"/>
      <c r="AO490" s="409"/>
      <c r="AP490" s="409"/>
    </row>
    <row r="491" spans="2:42" ht="15.75" x14ac:dyDescent="0.25">
      <c r="B491" s="20"/>
      <c r="C491" s="17"/>
      <c r="D491" s="17"/>
      <c r="E491" s="17"/>
      <c r="F491" s="17"/>
      <c r="G491" s="17"/>
      <c r="H491" s="17"/>
      <c r="I491" s="17"/>
      <c r="J491" s="395"/>
      <c r="K491" s="396"/>
      <c r="L491" s="396"/>
      <c r="M491" s="396"/>
      <c r="N491" s="396"/>
      <c r="O491" s="396"/>
      <c r="P491" s="396"/>
      <c r="Q491" s="396"/>
      <c r="R491" s="21"/>
      <c r="S491" s="409"/>
      <c r="T491" s="409"/>
      <c r="U491" s="409"/>
      <c r="V491" s="409"/>
      <c r="W491" s="409"/>
      <c r="X491" s="409"/>
      <c r="Y491" s="409"/>
      <c r="Z491" s="409"/>
      <c r="AA491" s="409"/>
      <c r="AB491" s="409"/>
      <c r="AC491" s="409"/>
      <c r="AD491" s="409"/>
      <c r="AE491" s="409"/>
      <c r="AF491" s="409"/>
      <c r="AG491" s="409"/>
      <c r="AH491" s="409"/>
      <c r="AI491" s="409"/>
      <c r="AJ491" s="409"/>
      <c r="AK491" s="409"/>
      <c r="AL491" s="409"/>
      <c r="AM491" s="409"/>
      <c r="AN491" s="409"/>
      <c r="AO491" s="409"/>
      <c r="AP491" s="409"/>
    </row>
    <row r="492" spans="2:42" ht="15.75" x14ac:dyDescent="0.25">
      <c r="B492" s="20"/>
      <c r="C492" s="17"/>
      <c r="D492" s="17"/>
      <c r="E492" s="17"/>
      <c r="F492" s="17"/>
      <c r="G492" s="17"/>
      <c r="H492" s="17"/>
      <c r="I492" s="17"/>
      <c r="J492" s="395"/>
      <c r="K492" s="396"/>
      <c r="L492" s="396"/>
      <c r="M492" s="396"/>
      <c r="N492" s="396"/>
      <c r="O492" s="396"/>
      <c r="P492" s="396"/>
      <c r="Q492" s="396"/>
      <c r="R492" s="21"/>
      <c r="S492" s="409"/>
      <c r="T492" s="409"/>
      <c r="U492" s="409"/>
      <c r="V492" s="409"/>
      <c r="W492" s="409"/>
      <c r="X492" s="409"/>
      <c r="Y492" s="409"/>
      <c r="Z492" s="409"/>
      <c r="AA492" s="409"/>
      <c r="AB492" s="409"/>
      <c r="AC492" s="409"/>
      <c r="AD492" s="409"/>
      <c r="AE492" s="409"/>
      <c r="AF492" s="409"/>
      <c r="AG492" s="409"/>
      <c r="AH492" s="409"/>
      <c r="AI492" s="409"/>
      <c r="AJ492" s="409"/>
      <c r="AK492" s="409"/>
      <c r="AL492" s="409"/>
      <c r="AM492" s="409"/>
      <c r="AN492" s="409"/>
      <c r="AO492" s="409"/>
      <c r="AP492" s="409"/>
    </row>
    <row r="493" spans="2:42" ht="15.75" x14ac:dyDescent="0.25">
      <c r="B493" s="20"/>
      <c r="C493" s="17"/>
      <c r="D493" s="17"/>
      <c r="E493" s="17"/>
      <c r="F493" s="17"/>
      <c r="G493" s="17"/>
      <c r="H493" s="17"/>
      <c r="I493" s="17"/>
      <c r="J493" s="395"/>
      <c r="K493" s="396"/>
      <c r="L493" s="396"/>
      <c r="M493" s="396"/>
      <c r="N493" s="396"/>
      <c r="O493" s="396"/>
      <c r="P493" s="396"/>
      <c r="Q493" s="396"/>
      <c r="R493" s="21"/>
      <c r="S493" s="409"/>
      <c r="T493" s="409"/>
      <c r="U493" s="409"/>
      <c r="V493" s="409"/>
      <c r="W493" s="409"/>
      <c r="X493" s="409"/>
      <c r="Y493" s="409"/>
      <c r="Z493" s="409"/>
      <c r="AA493" s="409"/>
      <c r="AB493" s="409"/>
      <c r="AC493" s="409"/>
      <c r="AD493" s="409"/>
      <c r="AE493" s="409"/>
      <c r="AF493" s="409"/>
      <c r="AG493" s="409"/>
      <c r="AH493" s="409"/>
      <c r="AI493" s="409"/>
      <c r="AJ493" s="409"/>
      <c r="AK493" s="409"/>
      <c r="AL493" s="409"/>
      <c r="AM493" s="409"/>
      <c r="AN493" s="409"/>
      <c r="AO493" s="409"/>
      <c r="AP493" s="409"/>
    </row>
    <row r="494" spans="2:42" ht="15.75" x14ac:dyDescent="0.25">
      <c r="B494" s="20"/>
      <c r="C494" s="17"/>
      <c r="D494" s="17"/>
      <c r="E494" s="17"/>
      <c r="F494" s="17"/>
      <c r="G494" s="17"/>
      <c r="H494" s="17"/>
      <c r="I494" s="17"/>
      <c r="J494" s="395"/>
      <c r="K494" s="396"/>
      <c r="L494" s="396"/>
      <c r="M494" s="396"/>
      <c r="N494" s="396"/>
      <c r="O494" s="396"/>
      <c r="P494" s="396"/>
      <c r="Q494" s="396"/>
      <c r="R494" s="21"/>
      <c r="S494" s="409"/>
      <c r="T494" s="409"/>
      <c r="U494" s="409"/>
      <c r="V494" s="409"/>
      <c r="W494" s="409"/>
      <c r="X494" s="409"/>
      <c r="Y494" s="409"/>
      <c r="Z494" s="409"/>
      <c r="AA494" s="409"/>
      <c r="AB494" s="409"/>
      <c r="AC494" s="409"/>
      <c r="AD494" s="409"/>
      <c r="AE494" s="409"/>
      <c r="AF494" s="409"/>
      <c r="AG494" s="409"/>
      <c r="AH494" s="409"/>
      <c r="AI494" s="409"/>
      <c r="AJ494" s="409"/>
      <c r="AK494" s="409"/>
      <c r="AL494" s="409"/>
      <c r="AM494" s="409"/>
      <c r="AN494" s="409"/>
      <c r="AO494" s="409"/>
      <c r="AP494" s="409"/>
    </row>
    <row r="495" spans="2:42" ht="15.75" x14ac:dyDescent="0.25">
      <c r="B495" s="20"/>
      <c r="C495" s="17"/>
      <c r="D495" s="17"/>
      <c r="E495" s="17"/>
      <c r="F495" s="17"/>
      <c r="G495" s="17"/>
      <c r="H495" s="17"/>
      <c r="I495" s="17"/>
      <c r="J495" s="395"/>
      <c r="K495" s="396"/>
      <c r="L495" s="396"/>
      <c r="M495" s="396"/>
      <c r="N495" s="396"/>
      <c r="O495" s="396"/>
      <c r="P495" s="396"/>
      <c r="Q495" s="396"/>
      <c r="R495" s="21"/>
      <c r="S495" s="409"/>
      <c r="T495" s="409"/>
      <c r="U495" s="409"/>
      <c r="V495" s="409"/>
      <c r="W495" s="409"/>
      <c r="X495" s="409"/>
      <c r="Y495" s="409"/>
      <c r="Z495" s="409"/>
      <c r="AA495" s="409"/>
      <c r="AB495" s="409"/>
      <c r="AC495" s="409"/>
      <c r="AD495" s="409"/>
      <c r="AE495" s="409"/>
      <c r="AF495" s="409"/>
      <c r="AG495" s="409"/>
      <c r="AH495" s="409"/>
      <c r="AI495" s="409"/>
      <c r="AJ495" s="409"/>
      <c r="AK495" s="409"/>
      <c r="AL495" s="409"/>
      <c r="AM495" s="409"/>
      <c r="AN495" s="409"/>
      <c r="AO495" s="409"/>
      <c r="AP495" s="409"/>
    </row>
    <row r="496" spans="2:42" ht="15.75" x14ac:dyDescent="0.25">
      <c r="B496" s="20"/>
      <c r="C496" s="17"/>
      <c r="D496" s="17"/>
      <c r="E496" s="17"/>
      <c r="F496" s="17"/>
      <c r="G496" s="17"/>
      <c r="H496" s="17"/>
      <c r="I496" s="17"/>
      <c r="J496" s="429"/>
      <c r="K496" s="430"/>
      <c r="L496" s="430"/>
      <c r="M496" s="430"/>
      <c r="N496" s="430"/>
      <c r="O496" s="430"/>
      <c r="P496" s="430"/>
      <c r="Q496" s="430"/>
      <c r="R496" s="21"/>
      <c r="S496" s="409"/>
      <c r="T496" s="409"/>
      <c r="U496" s="409"/>
      <c r="V496" s="409"/>
      <c r="W496" s="409"/>
      <c r="X496" s="409"/>
      <c r="Y496" s="409"/>
      <c r="Z496" s="409"/>
      <c r="AA496" s="409"/>
      <c r="AB496" s="409"/>
      <c r="AC496" s="409"/>
      <c r="AD496" s="409"/>
      <c r="AE496" s="409"/>
      <c r="AF496" s="409"/>
      <c r="AG496" s="409"/>
      <c r="AH496" s="409"/>
      <c r="AI496" s="409"/>
      <c r="AJ496" s="409"/>
      <c r="AK496" s="409"/>
      <c r="AL496" s="409"/>
      <c r="AM496" s="409"/>
      <c r="AN496" s="409"/>
      <c r="AO496" s="409"/>
      <c r="AP496" s="409"/>
    </row>
    <row r="497" spans="2:42" ht="15.75" x14ac:dyDescent="0.25">
      <c r="B497" s="20"/>
      <c r="C497" s="17"/>
      <c r="D497" s="17"/>
      <c r="E497" s="17"/>
      <c r="F497" s="17"/>
      <c r="G497" s="17"/>
      <c r="H497" s="17"/>
      <c r="I497" s="17"/>
      <c r="J497" s="429"/>
      <c r="K497" s="430"/>
      <c r="L497" s="430"/>
      <c r="M497" s="430"/>
      <c r="N497" s="430"/>
      <c r="O497" s="430"/>
      <c r="P497" s="430"/>
      <c r="Q497" s="430"/>
      <c r="R497" s="21"/>
      <c r="S497" s="409"/>
      <c r="T497" s="409"/>
      <c r="U497" s="409"/>
      <c r="V497" s="409"/>
      <c r="W497" s="409"/>
      <c r="X497" s="409"/>
      <c r="Y497" s="409"/>
      <c r="Z497" s="409"/>
      <c r="AA497" s="409"/>
      <c r="AB497" s="409"/>
      <c r="AC497" s="409"/>
      <c r="AD497" s="409"/>
      <c r="AE497" s="409"/>
      <c r="AF497" s="409"/>
      <c r="AG497" s="409"/>
      <c r="AH497" s="409"/>
      <c r="AI497" s="409"/>
      <c r="AJ497" s="409"/>
      <c r="AK497" s="409"/>
      <c r="AL497" s="409"/>
      <c r="AM497" s="409"/>
      <c r="AN497" s="409"/>
      <c r="AO497" s="409"/>
      <c r="AP497" s="409"/>
    </row>
    <row r="498" spans="2:42" ht="15.75" x14ac:dyDescent="0.25">
      <c r="B498" s="20"/>
      <c r="C498" s="17"/>
      <c r="D498" s="17"/>
      <c r="E498" s="17"/>
      <c r="F498" s="17"/>
      <c r="G498" s="17"/>
      <c r="H498" s="17"/>
      <c r="I498" s="17"/>
      <c r="J498" s="429"/>
      <c r="K498" s="430"/>
      <c r="L498" s="430"/>
      <c r="M498" s="430"/>
      <c r="N498" s="430"/>
      <c r="O498" s="430"/>
      <c r="P498" s="430"/>
      <c r="Q498" s="430"/>
      <c r="R498" s="21"/>
      <c r="S498" s="409"/>
      <c r="T498" s="409"/>
      <c r="U498" s="409"/>
      <c r="V498" s="409"/>
      <c r="W498" s="409"/>
      <c r="X498" s="409"/>
      <c r="Y498" s="409"/>
      <c r="Z498" s="409"/>
      <c r="AA498" s="409"/>
      <c r="AB498" s="409"/>
      <c r="AC498" s="409"/>
      <c r="AD498" s="409"/>
      <c r="AE498" s="409"/>
      <c r="AF498" s="409"/>
      <c r="AG498" s="409"/>
      <c r="AH498" s="409"/>
      <c r="AI498" s="409"/>
      <c r="AJ498" s="409"/>
      <c r="AK498" s="409"/>
      <c r="AL498" s="409"/>
      <c r="AM498" s="409"/>
      <c r="AN498" s="409"/>
      <c r="AO498" s="409"/>
      <c r="AP498" s="409"/>
    </row>
    <row r="499" spans="2:42" ht="15.75" x14ac:dyDescent="0.25">
      <c r="B499" s="20"/>
      <c r="C499" s="17"/>
      <c r="D499" s="17"/>
      <c r="E499" s="17"/>
      <c r="F499" s="17"/>
      <c r="G499" s="17"/>
      <c r="H499" s="17"/>
      <c r="I499" s="17"/>
      <c r="J499" s="429"/>
      <c r="K499" s="430"/>
      <c r="L499" s="430"/>
      <c r="M499" s="430"/>
      <c r="N499" s="430"/>
      <c r="O499" s="430"/>
      <c r="P499" s="430"/>
      <c r="Q499" s="430"/>
      <c r="R499" s="21"/>
      <c r="S499" s="409"/>
      <c r="T499" s="409"/>
      <c r="U499" s="409"/>
      <c r="V499" s="409"/>
      <c r="W499" s="409"/>
      <c r="X499" s="409"/>
      <c r="Y499" s="409"/>
      <c r="Z499" s="409"/>
      <c r="AA499" s="409"/>
      <c r="AB499" s="409"/>
      <c r="AC499" s="409"/>
      <c r="AD499" s="409"/>
      <c r="AE499" s="409"/>
      <c r="AF499" s="409"/>
      <c r="AG499" s="409"/>
      <c r="AH499" s="409"/>
      <c r="AI499" s="409"/>
      <c r="AJ499" s="409"/>
      <c r="AK499" s="409"/>
      <c r="AL499" s="409"/>
      <c r="AM499" s="409"/>
      <c r="AN499" s="409"/>
      <c r="AO499" s="409"/>
      <c r="AP499" s="409"/>
    </row>
    <row r="500" spans="2:42" ht="16.5" thickBot="1" x14ac:dyDescent="0.3">
      <c r="B500" s="60"/>
      <c r="C500" s="63"/>
      <c r="D500" s="63"/>
      <c r="E500" s="63"/>
      <c r="F500" s="63"/>
      <c r="G500" s="63"/>
      <c r="H500" s="63"/>
      <c r="I500" s="63"/>
      <c r="J500" s="402"/>
      <c r="K500" s="403"/>
      <c r="L500" s="403"/>
      <c r="M500" s="403"/>
      <c r="N500" s="403"/>
      <c r="O500" s="403"/>
      <c r="P500" s="403"/>
      <c r="Q500" s="403"/>
      <c r="R500" s="64"/>
      <c r="S500" s="409"/>
      <c r="T500" s="409"/>
      <c r="U500" s="409"/>
      <c r="V500" s="409"/>
      <c r="W500" s="409"/>
      <c r="X500" s="409"/>
      <c r="Y500" s="409"/>
      <c r="Z500" s="409"/>
      <c r="AA500" s="409"/>
      <c r="AB500" s="409"/>
      <c r="AC500" s="409"/>
      <c r="AD500" s="409"/>
      <c r="AE500" s="409"/>
      <c r="AF500" s="409"/>
      <c r="AG500" s="409"/>
      <c r="AH500" s="409"/>
      <c r="AI500" s="409"/>
      <c r="AJ500" s="409"/>
      <c r="AK500" s="409"/>
      <c r="AL500" s="409"/>
      <c r="AM500" s="409"/>
      <c r="AN500" s="409"/>
      <c r="AO500" s="409"/>
      <c r="AP500" s="409"/>
    </row>
    <row r="501" spans="2:42" ht="15.75" x14ac:dyDescent="0.25">
      <c r="S501" s="409"/>
      <c r="T501" s="409"/>
      <c r="U501" s="409"/>
      <c r="V501" s="409"/>
      <c r="W501" s="409"/>
      <c r="X501" s="409"/>
      <c r="Y501" s="409"/>
      <c r="Z501" s="409"/>
      <c r="AA501" s="409"/>
      <c r="AB501" s="409"/>
      <c r="AC501" s="409"/>
      <c r="AD501" s="409"/>
      <c r="AE501" s="409"/>
      <c r="AF501" s="409"/>
      <c r="AG501" s="409"/>
      <c r="AH501" s="409"/>
      <c r="AI501" s="409"/>
      <c r="AJ501" s="409"/>
      <c r="AK501" s="409"/>
      <c r="AL501" s="409"/>
      <c r="AM501" s="409"/>
      <c r="AN501" s="409"/>
      <c r="AO501" s="409"/>
      <c r="AP501" s="409"/>
    </row>
    <row r="502" spans="2:42" ht="16.5" thickBot="1" x14ac:dyDescent="0.3">
      <c r="S502" s="409"/>
      <c r="T502" s="409"/>
      <c r="U502" s="409"/>
      <c r="V502" s="409"/>
      <c r="W502" s="409"/>
      <c r="X502" s="409"/>
      <c r="Y502" s="409"/>
      <c r="Z502" s="409"/>
      <c r="AA502" s="409"/>
      <c r="AB502" s="409"/>
      <c r="AC502" s="409"/>
      <c r="AD502" s="409"/>
      <c r="AE502" s="409"/>
      <c r="AF502" s="409"/>
      <c r="AG502" s="409"/>
      <c r="AH502" s="409"/>
      <c r="AI502" s="409"/>
      <c r="AJ502" s="409"/>
      <c r="AK502" s="409"/>
      <c r="AL502" s="409"/>
      <c r="AM502" s="409"/>
      <c r="AN502" s="409"/>
      <c r="AO502" s="409"/>
      <c r="AP502" s="409"/>
    </row>
    <row r="503" spans="2:42" ht="15.75" x14ac:dyDescent="0.25">
      <c r="B503" s="40" t="str">
        <f>"Version " &amp; Version</f>
        <v>Version FINAL 03/31/2017</v>
      </c>
      <c r="C503" s="361"/>
      <c r="D503" s="362"/>
      <c r="E503" s="362"/>
      <c r="F503" s="362"/>
      <c r="G503" s="362"/>
      <c r="H503" s="362"/>
      <c r="I503" s="362"/>
      <c r="J503" s="362"/>
      <c r="K503" s="362"/>
      <c r="L503" s="362"/>
      <c r="M503" s="362"/>
      <c r="N503" s="362"/>
      <c r="O503" s="362"/>
      <c r="P503" s="362"/>
      <c r="Q503" s="362"/>
      <c r="R503" s="363"/>
      <c r="S503" s="408"/>
      <c r="T503" s="408"/>
      <c r="U503" s="408"/>
      <c r="V503" s="408"/>
      <c r="W503" s="408"/>
      <c r="X503" s="408"/>
      <c r="Y503" s="408"/>
      <c r="Z503" s="408"/>
      <c r="AA503" s="408"/>
      <c r="AB503" s="408"/>
      <c r="AC503" s="408"/>
      <c r="AD503" s="408"/>
      <c r="AE503" s="408"/>
      <c r="AF503" s="408"/>
      <c r="AG503" s="408"/>
      <c r="AH503" s="408"/>
      <c r="AI503" s="408"/>
      <c r="AJ503" s="408"/>
      <c r="AK503" s="365"/>
      <c r="AL503" s="365"/>
    </row>
    <row r="504" spans="2:42" ht="15.75" x14ac:dyDescent="0.25">
      <c r="B504" s="487" t="s">
        <v>132</v>
      </c>
      <c r="C504" s="488"/>
      <c r="D504" s="488"/>
      <c r="E504" s="488"/>
      <c r="F504" s="488"/>
      <c r="G504" s="488"/>
      <c r="H504" s="488"/>
      <c r="I504" s="488"/>
      <c r="J504" s="488"/>
      <c r="K504" s="488"/>
      <c r="L504" s="488"/>
      <c r="M504" s="488"/>
      <c r="N504" s="488"/>
      <c r="O504" s="488"/>
      <c r="P504" s="488"/>
      <c r="Q504" s="488"/>
      <c r="R504" s="489"/>
      <c r="S504" s="409"/>
      <c r="T504" s="409"/>
      <c r="U504" s="409"/>
      <c r="V504" s="409"/>
      <c r="W504" s="409"/>
      <c r="X504" s="409"/>
      <c r="Y504" s="409"/>
      <c r="Z504" s="409"/>
      <c r="AA504" s="409"/>
      <c r="AB504" s="409"/>
      <c r="AC504" s="409"/>
      <c r="AD504" s="409"/>
      <c r="AE504" s="409"/>
      <c r="AF504" s="409"/>
      <c r="AG504" s="409"/>
      <c r="AH504" s="409"/>
      <c r="AI504" s="409"/>
      <c r="AJ504" s="409"/>
      <c r="AK504" s="365"/>
      <c r="AL504" s="365"/>
    </row>
    <row r="505" spans="2:42" ht="15.75" x14ac:dyDescent="0.25">
      <c r="B505" s="487" t="s">
        <v>239</v>
      </c>
      <c r="C505" s="488"/>
      <c r="D505" s="488"/>
      <c r="E505" s="488"/>
      <c r="F505" s="488"/>
      <c r="G505" s="488"/>
      <c r="H505" s="488"/>
      <c r="I505" s="488"/>
      <c r="J505" s="488"/>
      <c r="K505" s="488"/>
      <c r="L505" s="488"/>
      <c r="M505" s="488"/>
      <c r="N505" s="488"/>
      <c r="O505" s="488"/>
      <c r="P505" s="488"/>
      <c r="Q505" s="488"/>
      <c r="R505" s="489"/>
      <c r="S505" s="409"/>
      <c r="T505" s="409"/>
      <c r="U505" s="409"/>
      <c r="V505" s="409"/>
      <c r="W505" s="409"/>
      <c r="X505" s="409"/>
      <c r="Y505" s="409"/>
      <c r="Z505" s="409"/>
      <c r="AA505" s="409"/>
      <c r="AB505" s="409"/>
      <c r="AC505" s="409"/>
      <c r="AD505" s="409"/>
      <c r="AE505" s="409"/>
      <c r="AF505" s="409"/>
      <c r="AG505" s="409"/>
      <c r="AH505" s="409"/>
      <c r="AI505" s="409"/>
      <c r="AJ505" s="409"/>
      <c r="AK505" s="365"/>
      <c r="AL505" s="365"/>
    </row>
    <row r="506" spans="2:42" ht="15.75" x14ac:dyDescent="0.25">
      <c r="B506" s="487" t="s">
        <v>303</v>
      </c>
      <c r="C506" s="488"/>
      <c r="D506" s="488"/>
      <c r="E506" s="488"/>
      <c r="F506" s="488"/>
      <c r="G506" s="488"/>
      <c r="H506" s="488"/>
      <c r="I506" s="488"/>
      <c r="J506" s="488"/>
      <c r="K506" s="488"/>
      <c r="L506" s="488"/>
      <c r="M506" s="488"/>
      <c r="N506" s="488"/>
      <c r="O506" s="488"/>
      <c r="P506" s="488"/>
      <c r="Q506" s="488"/>
      <c r="R506" s="489"/>
      <c r="S506" s="409"/>
      <c r="T506" s="409"/>
      <c r="U506" s="409"/>
      <c r="V506" s="409"/>
      <c r="W506" s="409"/>
      <c r="X506" s="409"/>
      <c r="Y506" s="409"/>
      <c r="Z506" s="409"/>
      <c r="AA506" s="409"/>
      <c r="AB506" s="409"/>
      <c r="AC506" s="409"/>
      <c r="AD506" s="409"/>
      <c r="AE506" s="409"/>
      <c r="AF506" s="409"/>
      <c r="AG506" s="409"/>
      <c r="AH506" s="409"/>
      <c r="AI506" s="409"/>
      <c r="AJ506" s="409"/>
      <c r="AK506" s="365"/>
      <c r="AL506" s="365"/>
    </row>
    <row r="507" spans="2:42" ht="15.75" x14ac:dyDescent="0.25">
      <c r="B507" s="391"/>
      <c r="C507" s="392"/>
      <c r="D507" s="392"/>
      <c r="E507" s="392"/>
      <c r="F507" s="392"/>
      <c r="G507" s="392"/>
      <c r="H507" s="392"/>
      <c r="I507" s="392"/>
      <c r="J507" s="392"/>
      <c r="K507" s="392"/>
      <c r="L507" s="392"/>
      <c r="M507" s="392"/>
      <c r="N507" s="392"/>
      <c r="O507" s="392"/>
      <c r="P507" s="392"/>
      <c r="Q507" s="392"/>
      <c r="R507" s="393"/>
      <c r="S507" s="409"/>
      <c r="T507" s="409"/>
      <c r="U507" s="409"/>
      <c r="V507" s="409"/>
      <c r="W507" s="409"/>
      <c r="X507" s="409"/>
      <c r="Y507" s="409"/>
      <c r="Z507" s="409"/>
      <c r="AA507" s="409"/>
      <c r="AB507" s="409"/>
      <c r="AC507" s="409"/>
      <c r="AD507" s="409"/>
      <c r="AE507" s="409"/>
      <c r="AF507" s="409"/>
      <c r="AG507" s="409"/>
      <c r="AH507" s="409"/>
      <c r="AI507" s="409"/>
      <c r="AJ507" s="409"/>
      <c r="AK507" s="365"/>
      <c r="AL507" s="365"/>
    </row>
    <row r="508" spans="2:42" ht="15.75" x14ac:dyDescent="0.25">
      <c r="B508" s="391"/>
      <c r="C508" s="392"/>
      <c r="D508" s="392"/>
      <c r="E508" s="392"/>
      <c r="F508" s="392"/>
      <c r="G508" s="392"/>
      <c r="H508" s="392"/>
      <c r="I508" s="392"/>
      <c r="J508" s="392"/>
      <c r="K508" s="392"/>
      <c r="L508" s="392"/>
      <c r="M508" s="392"/>
      <c r="N508" s="392"/>
      <c r="O508" s="392"/>
      <c r="P508" s="392"/>
      <c r="Q508" s="392"/>
      <c r="R508" s="393"/>
      <c r="S508" s="409"/>
      <c r="T508" s="409"/>
      <c r="U508" s="409"/>
      <c r="V508" s="409"/>
      <c r="W508" s="409"/>
      <c r="X508" s="409"/>
      <c r="Y508" s="409"/>
      <c r="Z508" s="409"/>
      <c r="AA508" s="409"/>
      <c r="AB508" s="409"/>
      <c r="AC508" s="409"/>
      <c r="AD508" s="409"/>
      <c r="AE508" s="409"/>
      <c r="AF508" s="409"/>
      <c r="AG508" s="409"/>
      <c r="AH508" s="409"/>
      <c r="AI508" s="409"/>
      <c r="AJ508" s="409"/>
      <c r="AK508" s="365"/>
      <c r="AL508" s="365"/>
    </row>
    <row r="509" spans="2:42" ht="15.75" x14ac:dyDescent="0.25">
      <c r="B509" s="391"/>
      <c r="C509" s="206" t="s">
        <v>57</v>
      </c>
      <c r="D509" s="392"/>
      <c r="E509" s="631"/>
      <c r="F509" s="631"/>
      <c r="G509" s="631"/>
      <c r="H509" s="631"/>
      <c r="I509" s="632"/>
      <c r="J509" s="632"/>
      <c r="K509" s="401"/>
      <c r="L509" s="342"/>
      <c r="M509" s="634"/>
      <c r="N509" s="634"/>
      <c r="O509" s="401"/>
      <c r="P509" s="401"/>
      <c r="Q509" s="401"/>
      <c r="R509" s="393"/>
      <c r="S509" s="409"/>
      <c r="T509" s="409"/>
      <c r="U509" s="409"/>
      <c r="V509" s="409"/>
      <c r="W509" s="409"/>
      <c r="X509" s="409"/>
      <c r="Y509" s="409"/>
      <c r="Z509" s="409"/>
      <c r="AA509" s="409"/>
      <c r="AB509" s="409"/>
      <c r="AC509" s="409"/>
      <c r="AD509" s="409"/>
      <c r="AE509" s="409"/>
      <c r="AF509" s="409"/>
      <c r="AG509" s="409"/>
      <c r="AH509" s="409"/>
      <c r="AI509" s="409"/>
      <c r="AJ509" s="409"/>
      <c r="AK509" s="365"/>
      <c r="AL509" s="365"/>
    </row>
    <row r="510" spans="2:42" ht="15.75" x14ac:dyDescent="0.25">
      <c r="B510" s="391"/>
      <c r="C510" s="208"/>
      <c r="D510" s="185"/>
      <c r="E510" s="185"/>
      <c r="F510" s="185"/>
      <c r="G510" s="185"/>
      <c r="H510" s="185"/>
      <c r="I510" s="185"/>
      <c r="J510" s="401"/>
      <c r="K510" s="185"/>
      <c r="L510" s="208"/>
      <c r="M510" s="185"/>
      <c r="N510" s="185"/>
      <c r="O510" s="185"/>
      <c r="P510" s="185"/>
      <c r="Q510" s="185"/>
      <c r="R510" s="393"/>
      <c r="S510" s="409"/>
      <c r="T510" s="409"/>
      <c r="U510" s="409"/>
      <c r="V510" s="409"/>
      <c r="W510" s="409"/>
      <c r="X510" s="409"/>
      <c r="Y510" s="409"/>
      <c r="Z510" s="409"/>
      <c r="AA510" s="409"/>
      <c r="AB510" s="409"/>
      <c r="AC510" s="409"/>
      <c r="AD510" s="409"/>
      <c r="AE510" s="409"/>
      <c r="AF510" s="409"/>
      <c r="AG510" s="409"/>
      <c r="AH510" s="409"/>
      <c r="AI510" s="409"/>
      <c r="AJ510" s="409"/>
      <c r="AK510" s="365"/>
      <c r="AL510" s="365"/>
    </row>
    <row r="511" spans="2:42" ht="15.75" customHeight="1" x14ac:dyDescent="0.25">
      <c r="B511" s="20"/>
      <c r="C511" s="658" t="s">
        <v>322</v>
      </c>
      <c r="D511" s="658"/>
      <c r="E511" s="658"/>
      <c r="F511" s="658"/>
      <c r="G511" s="658"/>
      <c r="H511" s="658"/>
      <c r="I511" s="658"/>
      <c r="J511" s="658"/>
      <c r="K511" s="658"/>
      <c r="L511" s="658"/>
      <c r="M511" s="658"/>
      <c r="N511" s="658"/>
      <c r="O511" s="658"/>
      <c r="P511" s="658"/>
      <c r="Q511" s="658"/>
      <c r="R511" s="21"/>
      <c r="S511" s="408"/>
      <c r="T511" s="408"/>
      <c r="U511" s="408"/>
      <c r="V511" s="408"/>
      <c r="W511" s="408"/>
      <c r="X511" s="408"/>
      <c r="Y511" s="408"/>
      <c r="Z511" s="408"/>
      <c r="AA511" s="408"/>
      <c r="AB511" s="408"/>
      <c r="AC511" s="408"/>
      <c r="AD511" s="408"/>
      <c r="AE511" s="408"/>
      <c r="AF511" s="408"/>
      <c r="AG511" s="408"/>
      <c r="AH511" s="408"/>
      <c r="AI511" s="408"/>
      <c r="AJ511" s="408"/>
      <c r="AK511" s="365"/>
      <c r="AL511" s="365"/>
    </row>
    <row r="512" spans="2:42" ht="15.75" x14ac:dyDescent="0.25">
      <c r="B512" s="20"/>
      <c r="C512" s="658"/>
      <c r="D512" s="658"/>
      <c r="E512" s="658"/>
      <c r="F512" s="658"/>
      <c r="G512" s="658"/>
      <c r="H512" s="658"/>
      <c r="I512" s="658"/>
      <c r="J512" s="658"/>
      <c r="K512" s="658"/>
      <c r="L512" s="658"/>
      <c r="M512" s="658"/>
      <c r="N512" s="658"/>
      <c r="O512" s="658"/>
      <c r="P512" s="658"/>
      <c r="Q512" s="658"/>
      <c r="R512" s="21"/>
      <c r="S512" s="408"/>
      <c r="T512" s="408"/>
      <c r="U512" s="408"/>
      <c r="V512" s="408"/>
      <c r="W512" s="408"/>
      <c r="X512" s="408"/>
      <c r="Y512" s="408"/>
      <c r="Z512" s="408"/>
      <c r="AA512" s="408"/>
      <c r="AB512" s="408"/>
      <c r="AC512" s="408"/>
      <c r="AD512" s="408"/>
      <c r="AE512" s="408"/>
      <c r="AF512" s="408"/>
      <c r="AG512" s="408"/>
      <c r="AH512" s="408"/>
      <c r="AI512" s="408"/>
      <c r="AJ512" s="408"/>
      <c r="AK512" s="365"/>
      <c r="AL512" s="365"/>
    </row>
    <row r="513" spans="2:38" ht="15.75" x14ac:dyDescent="0.25">
      <c r="B513" s="20"/>
      <c r="C513" s="658"/>
      <c r="D513" s="658"/>
      <c r="E513" s="658"/>
      <c r="F513" s="658"/>
      <c r="G513" s="658"/>
      <c r="H513" s="658"/>
      <c r="I513" s="658"/>
      <c r="J513" s="658"/>
      <c r="K513" s="658"/>
      <c r="L513" s="658"/>
      <c r="M513" s="658"/>
      <c r="N513" s="658"/>
      <c r="O513" s="658"/>
      <c r="P513" s="658"/>
      <c r="Q513" s="658"/>
      <c r="R513" s="21"/>
      <c r="S513" s="408"/>
      <c r="T513" s="408"/>
      <c r="U513" s="408"/>
      <c r="V513" s="408"/>
      <c r="W513" s="408"/>
      <c r="X513" s="408"/>
      <c r="Y513" s="408"/>
      <c r="Z513" s="408"/>
      <c r="AA513" s="408"/>
      <c r="AB513" s="408"/>
      <c r="AC513" s="408"/>
      <c r="AD513" s="408"/>
      <c r="AE513" s="408"/>
      <c r="AF513" s="408"/>
      <c r="AG513" s="408"/>
      <c r="AH513" s="408"/>
      <c r="AI513" s="408"/>
      <c r="AJ513" s="408"/>
      <c r="AK513" s="365"/>
      <c r="AL513" s="365"/>
    </row>
    <row r="514" spans="2:38" ht="15.75" x14ac:dyDescent="0.25">
      <c r="B514" s="20"/>
      <c r="C514" s="658"/>
      <c r="D514" s="658"/>
      <c r="E514" s="658"/>
      <c r="F514" s="658"/>
      <c r="G514" s="658"/>
      <c r="H514" s="658"/>
      <c r="I514" s="658"/>
      <c r="J514" s="658"/>
      <c r="K514" s="658"/>
      <c r="L514" s="658"/>
      <c r="M514" s="658"/>
      <c r="N514" s="658"/>
      <c r="O514" s="658"/>
      <c r="P514" s="658"/>
      <c r="Q514" s="658"/>
      <c r="R514" s="21"/>
      <c r="S514" s="408"/>
      <c r="T514" s="408"/>
      <c r="U514" s="408"/>
      <c r="V514" s="408"/>
      <c r="W514" s="408"/>
      <c r="X514" s="408"/>
      <c r="Y514" s="408"/>
      <c r="Z514" s="408"/>
      <c r="AA514" s="408"/>
      <c r="AB514" s="408"/>
      <c r="AC514" s="408"/>
      <c r="AD514" s="408"/>
      <c r="AE514" s="408"/>
      <c r="AF514" s="408"/>
      <c r="AG514" s="408"/>
      <c r="AH514" s="408"/>
      <c r="AI514" s="408"/>
      <c r="AJ514" s="408"/>
      <c r="AK514" s="365"/>
      <c r="AL514" s="365"/>
    </row>
    <row r="515" spans="2:38" ht="15.75" x14ac:dyDescent="0.25">
      <c r="B515" s="20"/>
      <c r="C515" s="658"/>
      <c r="D515" s="658"/>
      <c r="E515" s="658"/>
      <c r="F515" s="658"/>
      <c r="G515" s="658"/>
      <c r="H515" s="658"/>
      <c r="I515" s="658"/>
      <c r="J515" s="658"/>
      <c r="K515" s="658"/>
      <c r="L515" s="658"/>
      <c r="M515" s="658"/>
      <c r="N515" s="658"/>
      <c r="O515" s="658"/>
      <c r="P515" s="658"/>
      <c r="Q515" s="658"/>
      <c r="R515" s="21"/>
      <c r="S515" s="408"/>
      <c r="T515" s="408"/>
      <c r="U515" s="408"/>
      <c r="V515" s="408"/>
      <c r="W515" s="408"/>
      <c r="X515" s="408"/>
      <c r="Y515" s="408"/>
      <c r="Z515" s="408"/>
      <c r="AA515" s="408"/>
      <c r="AB515" s="408"/>
      <c r="AC515" s="408"/>
      <c r="AD515" s="408"/>
      <c r="AE515" s="408"/>
      <c r="AF515" s="408"/>
      <c r="AG515" s="408"/>
      <c r="AH515" s="408"/>
      <c r="AI515" s="408"/>
      <c r="AJ515" s="408"/>
      <c r="AK515" s="365"/>
      <c r="AL515" s="365"/>
    </row>
    <row r="516" spans="2:38" ht="15.75" x14ac:dyDescent="0.25">
      <c r="B516" s="20"/>
      <c r="C516" s="658"/>
      <c r="D516" s="658"/>
      <c r="E516" s="658"/>
      <c r="F516" s="658"/>
      <c r="G516" s="658"/>
      <c r="H516" s="658"/>
      <c r="I516" s="658"/>
      <c r="J516" s="658"/>
      <c r="K516" s="658"/>
      <c r="L516" s="658"/>
      <c r="M516" s="658"/>
      <c r="N516" s="658"/>
      <c r="O516" s="658"/>
      <c r="P516" s="658"/>
      <c r="Q516" s="658"/>
      <c r="R516" s="21"/>
      <c r="S516" s="408"/>
      <c r="T516" s="408"/>
      <c r="U516" s="408"/>
      <c r="V516" s="408"/>
      <c r="W516" s="408"/>
      <c r="X516" s="408"/>
      <c r="Y516" s="408"/>
      <c r="Z516" s="408"/>
      <c r="AA516" s="408"/>
      <c r="AB516" s="408"/>
      <c r="AC516" s="408"/>
      <c r="AD516" s="408"/>
      <c r="AE516" s="408"/>
      <c r="AF516" s="408"/>
      <c r="AG516" s="408"/>
      <c r="AH516" s="408"/>
      <c r="AI516" s="408"/>
      <c r="AJ516" s="408"/>
      <c r="AK516" s="365"/>
      <c r="AL516" s="365"/>
    </row>
    <row r="517" spans="2:38" ht="15.75" x14ac:dyDescent="0.25">
      <c r="B517" s="20"/>
      <c r="C517" s="658"/>
      <c r="D517" s="658"/>
      <c r="E517" s="658"/>
      <c r="F517" s="658"/>
      <c r="G517" s="658"/>
      <c r="H517" s="658"/>
      <c r="I517" s="658"/>
      <c r="J517" s="658"/>
      <c r="K517" s="658"/>
      <c r="L517" s="658"/>
      <c r="M517" s="658"/>
      <c r="N517" s="658"/>
      <c r="O517" s="658"/>
      <c r="P517" s="658"/>
      <c r="Q517" s="658"/>
      <c r="R517" s="21"/>
      <c r="S517" s="408"/>
      <c r="T517" s="408"/>
      <c r="U517" s="408"/>
      <c r="V517" s="408"/>
      <c r="W517" s="408"/>
      <c r="X517" s="408"/>
      <c r="Y517" s="408"/>
      <c r="Z517" s="408"/>
      <c r="AA517" s="408"/>
      <c r="AB517" s="408"/>
      <c r="AC517" s="408"/>
      <c r="AD517" s="408"/>
      <c r="AE517" s="408"/>
      <c r="AF517" s="408"/>
      <c r="AG517" s="408"/>
      <c r="AH517" s="408"/>
      <c r="AI517" s="408"/>
      <c r="AJ517" s="408"/>
      <c r="AK517" s="365"/>
      <c r="AL517" s="365"/>
    </row>
    <row r="518" spans="2:38" ht="15.75" x14ac:dyDescent="0.25">
      <c r="B518" s="20"/>
      <c r="C518" s="398"/>
      <c r="D518" s="398"/>
      <c r="E518" s="398"/>
      <c r="F518" s="398"/>
      <c r="G518" s="398"/>
      <c r="H518" s="398"/>
      <c r="I518" s="398"/>
      <c r="J518" s="398"/>
      <c r="K518" s="398"/>
      <c r="L518" s="398"/>
      <c r="M518" s="398"/>
      <c r="N518" s="398"/>
      <c r="O518" s="398"/>
      <c r="P518" s="17"/>
      <c r="Q518" s="17"/>
      <c r="R518" s="21"/>
      <c r="S518" s="408"/>
      <c r="T518" s="408"/>
      <c r="U518" s="408"/>
      <c r="V518" s="408"/>
      <c r="W518" s="408"/>
      <c r="X518" s="408"/>
      <c r="Y518" s="408"/>
      <c r="Z518" s="408"/>
      <c r="AA518" s="408"/>
      <c r="AB518" s="408"/>
      <c r="AC518" s="408"/>
      <c r="AD518" s="408"/>
      <c r="AE518" s="408"/>
      <c r="AF518" s="408"/>
      <c r="AG518" s="408"/>
      <c r="AH518" s="408"/>
      <c r="AI518" s="408"/>
      <c r="AJ518" s="408"/>
      <c r="AK518" s="365"/>
      <c r="AL518" s="365"/>
    </row>
    <row r="519" spans="2:38" ht="15.75" x14ac:dyDescent="0.25">
      <c r="B519" s="348"/>
      <c r="C519" s="447" t="s">
        <v>310</v>
      </c>
      <c r="D519" s="448"/>
      <c r="E519" s="448"/>
      <c r="F519" s="448"/>
      <c r="G519" s="448"/>
      <c r="H519" s="457"/>
      <c r="I519" s="457"/>
      <c r="J519" s="460" t="s">
        <v>309</v>
      </c>
      <c r="K519" s="654">
        <f>SUM('Part V-RPS Class I'!$D$176:$E$176,'Part V-RPS Class I'!$O$176)</f>
        <v>0</v>
      </c>
      <c r="L519" s="654"/>
      <c r="M519" s="459" t="s">
        <v>300</v>
      </c>
      <c r="N519" s="459" t="s">
        <v>311</v>
      </c>
      <c r="O519" s="457"/>
      <c r="P519" s="448"/>
      <c r="Q519" s="462"/>
      <c r="R519" s="349"/>
      <c r="S519" s="410"/>
      <c r="T519" s="410"/>
      <c r="U519" s="410"/>
      <c r="V519" s="410"/>
      <c r="W519" s="410"/>
      <c r="X519" s="410"/>
      <c r="Y519" s="410"/>
      <c r="Z519" s="410"/>
      <c r="AA519" s="410"/>
      <c r="AB519" s="410"/>
      <c r="AC519" s="410"/>
      <c r="AD519" s="410"/>
      <c r="AE519" s="410"/>
      <c r="AF519" s="410"/>
      <c r="AG519" s="410"/>
      <c r="AH519" s="410"/>
      <c r="AI519" s="410"/>
      <c r="AJ519" s="410"/>
      <c r="AK519" s="365"/>
      <c r="AL519" s="365"/>
    </row>
    <row r="520" spans="2:38" ht="15.75" x14ac:dyDescent="0.25">
      <c r="B520" s="20"/>
      <c r="C520" s="452"/>
      <c r="D520" s="17"/>
      <c r="E520" s="17"/>
      <c r="F520" s="17"/>
      <c r="G520" s="17"/>
      <c r="H520" s="17"/>
      <c r="I520" s="17"/>
      <c r="J520" s="458" t="s">
        <v>307</v>
      </c>
      <c r="K520" s="663">
        <f>SUM('Part V-Firm Energy'!$D$614:$E$614,'Part V-Firm Energy'!$O$614)</f>
        <v>0</v>
      </c>
      <c r="L520" s="663"/>
      <c r="M520" s="461" t="s">
        <v>300</v>
      </c>
      <c r="N520" s="17" t="s">
        <v>312</v>
      </c>
      <c r="O520" s="16"/>
      <c r="P520" s="16"/>
      <c r="Q520" s="463"/>
      <c r="R520" s="21"/>
      <c r="S520" s="408"/>
      <c r="T520" s="408"/>
      <c r="U520" s="408"/>
      <c r="V520" s="408"/>
      <c r="W520" s="408"/>
      <c r="X520" s="408"/>
      <c r="Y520" s="408"/>
      <c r="Z520" s="408"/>
      <c r="AA520" s="408"/>
      <c r="AB520" s="408"/>
      <c r="AC520" s="408"/>
      <c r="AD520" s="408"/>
      <c r="AE520" s="408"/>
      <c r="AF520" s="408"/>
      <c r="AG520" s="408"/>
      <c r="AH520" s="408"/>
      <c r="AI520" s="408"/>
      <c r="AJ520" s="408"/>
      <c r="AK520" s="365"/>
      <c r="AL520" s="365"/>
    </row>
    <row r="521" spans="2:38" ht="15.75" x14ac:dyDescent="0.25">
      <c r="B521" s="20"/>
      <c r="C521" s="452"/>
      <c r="D521" s="17"/>
      <c r="E521" s="17"/>
      <c r="F521" s="17"/>
      <c r="G521" s="405"/>
      <c r="H521" s="436"/>
      <c r="I521" s="16"/>
      <c r="J521" s="405" t="s">
        <v>313</v>
      </c>
      <c r="K521" s="664">
        <f>(K519-K520)*0.7</f>
        <v>0</v>
      </c>
      <c r="L521" s="664"/>
      <c r="M521" s="441" t="s">
        <v>300</v>
      </c>
      <c r="N521" s="424" t="s">
        <v>270</v>
      </c>
      <c r="O521" s="422"/>
      <c r="P521" s="420"/>
      <c r="Q521" s="453"/>
      <c r="R521" s="21"/>
      <c r="S521" s="408"/>
      <c r="T521" s="408"/>
      <c r="U521" s="408"/>
      <c r="V521" s="408"/>
      <c r="W521" s="408"/>
      <c r="X521" s="408"/>
      <c r="Y521" s="408"/>
      <c r="Z521" s="408"/>
      <c r="AA521" s="408"/>
      <c r="AB521" s="408"/>
      <c r="AC521" s="408"/>
      <c r="AD521" s="408"/>
      <c r="AE521" s="408"/>
      <c r="AF521" s="408"/>
      <c r="AG521" s="408"/>
      <c r="AH521" s="408"/>
      <c r="AI521" s="408"/>
      <c r="AJ521" s="408"/>
      <c r="AK521" s="365"/>
      <c r="AL521" s="365"/>
    </row>
    <row r="522" spans="2:38" ht="15.75" x14ac:dyDescent="0.25">
      <c r="B522" s="20"/>
      <c r="C522" s="452"/>
      <c r="D522" s="17"/>
      <c r="E522" s="17"/>
      <c r="F522" s="17"/>
      <c r="G522" s="17"/>
      <c r="H522" s="17"/>
      <c r="I522" s="17"/>
      <c r="J522" s="422"/>
      <c r="K522" s="422"/>
      <c r="L522" s="422"/>
      <c r="M522" s="422"/>
      <c r="N522" s="422"/>
      <c r="O522" s="422"/>
      <c r="P522" s="420"/>
      <c r="Q522" s="453"/>
      <c r="R522" s="21"/>
      <c r="S522" s="408"/>
      <c r="T522" s="408"/>
      <c r="U522" s="408"/>
      <c r="V522" s="408"/>
      <c r="W522" s="408"/>
      <c r="X522" s="408"/>
      <c r="Y522" s="408"/>
      <c r="Z522" s="408"/>
      <c r="AA522" s="408"/>
      <c r="AB522" s="408"/>
      <c r="AC522" s="408"/>
      <c r="AD522" s="408"/>
      <c r="AE522" s="408"/>
      <c r="AF522" s="408"/>
      <c r="AG522" s="408"/>
      <c r="AH522" s="408"/>
      <c r="AI522" s="408"/>
      <c r="AJ522" s="408"/>
      <c r="AK522" s="365"/>
      <c r="AL522" s="365"/>
    </row>
    <row r="523" spans="2:38" ht="15.75" customHeight="1" x14ac:dyDescent="0.25">
      <c r="B523" s="20"/>
      <c r="C523" s="637" t="s">
        <v>328</v>
      </c>
      <c r="D523" s="601"/>
      <c r="E523" s="601"/>
      <c r="F523" s="601"/>
      <c r="G523" s="601"/>
      <c r="H523" s="601"/>
      <c r="I523" s="601"/>
      <c r="J523" s="601"/>
      <c r="K523" s="601"/>
      <c r="L523" s="601"/>
      <c r="M523" s="601"/>
      <c r="N523" s="601"/>
      <c r="O523" s="601"/>
      <c r="P523" s="601"/>
      <c r="Q523" s="638"/>
      <c r="R523" s="21"/>
      <c r="S523" s="408"/>
      <c r="T523" s="408"/>
      <c r="U523" s="408"/>
      <c r="V523" s="408"/>
      <c r="W523" s="408"/>
      <c r="X523" s="408"/>
      <c r="Y523" s="408"/>
      <c r="Z523" s="408"/>
      <c r="AA523" s="408"/>
      <c r="AB523" s="408"/>
      <c r="AC523" s="408"/>
      <c r="AD523" s="408"/>
      <c r="AE523" s="408"/>
      <c r="AF523" s="408"/>
      <c r="AG523" s="408"/>
      <c r="AH523" s="408"/>
      <c r="AI523" s="408"/>
      <c r="AJ523" s="408"/>
      <c r="AK523" s="365"/>
      <c r="AL523" s="365"/>
    </row>
    <row r="524" spans="2:38" ht="15.75" customHeight="1" x14ac:dyDescent="0.25">
      <c r="B524" s="20"/>
      <c r="C524" s="637"/>
      <c r="D524" s="601"/>
      <c r="E524" s="601"/>
      <c r="F524" s="601"/>
      <c r="G524" s="601"/>
      <c r="H524" s="601"/>
      <c r="I524" s="601"/>
      <c r="J524" s="601"/>
      <c r="K524" s="601"/>
      <c r="L524" s="601"/>
      <c r="M524" s="601"/>
      <c r="N524" s="601"/>
      <c r="O524" s="601"/>
      <c r="P524" s="601"/>
      <c r="Q524" s="638"/>
      <c r="R524" s="21"/>
      <c r="S524" s="408"/>
      <c r="T524" s="408"/>
      <c r="U524" s="408"/>
      <c r="V524" s="408"/>
      <c r="W524" s="408"/>
      <c r="X524" s="408"/>
      <c r="Y524" s="408"/>
      <c r="Z524" s="408"/>
      <c r="AA524" s="408"/>
      <c r="AB524" s="408"/>
      <c r="AC524" s="408"/>
      <c r="AD524" s="408"/>
      <c r="AE524" s="408"/>
      <c r="AF524" s="408"/>
      <c r="AG524" s="408"/>
      <c r="AH524" s="408"/>
      <c r="AI524" s="408"/>
      <c r="AJ524" s="408"/>
      <c r="AK524" s="365"/>
      <c r="AL524" s="365"/>
    </row>
    <row r="525" spans="2:38" ht="15.75" customHeight="1" x14ac:dyDescent="0.25">
      <c r="B525" s="20"/>
      <c r="C525" s="639"/>
      <c r="D525" s="640"/>
      <c r="E525" s="640"/>
      <c r="F525" s="640"/>
      <c r="G525" s="640"/>
      <c r="H525" s="640"/>
      <c r="I525" s="640"/>
      <c r="J525" s="640"/>
      <c r="K525" s="640"/>
      <c r="L525" s="640"/>
      <c r="M525" s="640"/>
      <c r="N525" s="640"/>
      <c r="O525" s="640"/>
      <c r="P525" s="640"/>
      <c r="Q525" s="641"/>
      <c r="R525" s="21"/>
      <c r="S525" s="408"/>
      <c r="T525" s="408"/>
      <c r="U525" s="408"/>
      <c r="V525" s="408"/>
      <c r="W525" s="408"/>
      <c r="X525" s="408"/>
      <c r="Y525" s="408"/>
      <c r="Z525" s="408"/>
      <c r="AA525" s="408"/>
      <c r="AB525" s="408"/>
      <c r="AC525" s="408"/>
      <c r="AD525" s="408"/>
      <c r="AE525" s="408"/>
      <c r="AF525" s="408"/>
      <c r="AG525" s="408"/>
      <c r="AH525" s="408"/>
      <c r="AI525" s="408"/>
      <c r="AJ525" s="408"/>
      <c r="AK525" s="365"/>
      <c r="AL525" s="365"/>
    </row>
    <row r="526" spans="2:38" ht="15.75" customHeight="1" x14ac:dyDescent="0.25">
      <c r="B526" s="20"/>
      <c r="C526" s="345"/>
      <c r="D526" s="17"/>
      <c r="E526" s="17"/>
      <c r="F526" s="17"/>
      <c r="G526" s="17"/>
      <c r="H526" s="17"/>
      <c r="I526" s="17"/>
      <c r="J526" s="404"/>
      <c r="K526" s="404"/>
      <c r="L526" s="404"/>
      <c r="M526" s="404"/>
      <c r="N526" s="404"/>
      <c r="O526" s="404"/>
      <c r="P526" s="404"/>
      <c r="Q526" s="17"/>
      <c r="R526" s="21"/>
      <c r="S526" s="408"/>
      <c r="T526" s="408"/>
      <c r="U526" s="408"/>
      <c r="V526" s="408"/>
      <c r="W526" s="408"/>
      <c r="X526" s="408"/>
      <c r="Y526" s="408"/>
      <c r="Z526" s="408"/>
      <c r="AA526" s="408"/>
      <c r="AB526" s="408"/>
      <c r="AC526" s="408"/>
      <c r="AD526" s="408"/>
      <c r="AE526" s="408"/>
      <c r="AF526" s="408"/>
      <c r="AG526" s="408"/>
      <c r="AH526" s="408"/>
      <c r="AI526" s="408"/>
      <c r="AJ526" s="408"/>
      <c r="AK526" s="365"/>
      <c r="AL526" s="365"/>
    </row>
    <row r="527" spans="2:38" ht="15.75" customHeight="1" x14ac:dyDescent="0.25">
      <c r="B527" s="20"/>
      <c r="C527" s="447" t="s">
        <v>314</v>
      </c>
      <c r="D527" s="466"/>
      <c r="E527" s="466"/>
      <c r="F527" s="466"/>
      <c r="G527" s="466"/>
      <c r="H527" s="466"/>
      <c r="I527" s="466"/>
      <c r="J527" s="466"/>
      <c r="K527" s="467"/>
      <c r="L527" s="467" t="s">
        <v>315</v>
      </c>
      <c r="M527" s="660">
        <f>SUM($D$616:$E$616,$O$616)</f>
        <v>0</v>
      </c>
      <c r="N527" s="660"/>
      <c r="O527" s="454" t="s">
        <v>300</v>
      </c>
      <c r="P527" s="468"/>
      <c r="Q527" s="455"/>
      <c r="R527" s="21"/>
      <c r="S527" s="408"/>
      <c r="T527" s="408"/>
      <c r="U527" s="408"/>
      <c r="V527" s="408"/>
      <c r="W527" s="408"/>
      <c r="X527" s="408"/>
      <c r="Y527" s="408"/>
      <c r="Z527" s="408"/>
      <c r="AA527" s="408"/>
      <c r="AB527" s="408"/>
      <c r="AC527" s="408"/>
      <c r="AD527" s="408"/>
      <c r="AE527" s="408"/>
      <c r="AF527" s="408"/>
      <c r="AG527" s="408"/>
      <c r="AH527" s="408"/>
      <c r="AI527" s="408"/>
      <c r="AJ527" s="408"/>
      <c r="AK527" s="365"/>
      <c r="AL527" s="365"/>
    </row>
    <row r="528" spans="2:38" ht="15.75" x14ac:dyDescent="0.25">
      <c r="B528" s="20"/>
      <c r="C528" s="652"/>
      <c r="D528" s="653"/>
      <c r="E528" s="653"/>
      <c r="F528" s="653"/>
      <c r="G528" s="653"/>
      <c r="H528" s="653"/>
      <c r="I528" s="653"/>
      <c r="J528" s="420"/>
      <c r="K528" s="420"/>
      <c r="L528" s="458" t="s">
        <v>307</v>
      </c>
      <c r="M528" s="661">
        <f>SUM('Part V-Firm Energy'!$D$614:$E$614,'Part V-Firm Energy'!$O$614)</f>
        <v>0</v>
      </c>
      <c r="N528" s="661"/>
      <c r="O528" s="469" t="s">
        <v>300</v>
      </c>
      <c r="P528" s="420"/>
      <c r="Q528" s="453"/>
      <c r="R528" s="21"/>
      <c r="S528" s="408"/>
      <c r="T528" s="408"/>
      <c r="U528" s="408"/>
      <c r="V528" s="408"/>
      <c r="W528" s="408"/>
      <c r="X528" s="408"/>
      <c r="Y528" s="408"/>
      <c r="Z528" s="408"/>
      <c r="AA528" s="408"/>
      <c r="AB528" s="408"/>
      <c r="AC528" s="408"/>
      <c r="AD528" s="408"/>
      <c r="AE528" s="408"/>
      <c r="AF528" s="408"/>
      <c r="AG528" s="408"/>
      <c r="AH528" s="408"/>
      <c r="AI528" s="408"/>
      <c r="AJ528" s="408"/>
      <c r="AK528" s="365"/>
      <c r="AL528" s="365"/>
    </row>
    <row r="529" spans="2:38" ht="15.75" customHeight="1" x14ac:dyDescent="0.25">
      <c r="B529" s="440"/>
      <c r="C529" s="456"/>
      <c r="D529" s="423"/>
      <c r="E529" s="423"/>
      <c r="F529" s="423"/>
      <c r="G529" s="423"/>
      <c r="H529" s="423"/>
      <c r="I529" s="423"/>
      <c r="J529" s="423"/>
      <c r="K529" s="423"/>
      <c r="L529" s="471" t="s">
        <v>316</v>
      </c>
      <c r="M529" s="662" t="str">
        <f>IF(AND($M$527=0,$M$528=0),"",IF(M527&gt;=M528,"Yes","No"))</f>
        <v/>
      </c>
      <c r="N529" s="662"/>
      <c r="O529" s="472" t="str">
        <f>IF(M529="No","     Please fix!","")</f>
        <v/>
      </c>
      <c r="P529" s="420"/>
      <c r="Q529" s="453"/>
      <c r="R529" s="21"/>
      <c r="S529" s="408"/>
      <c r="T529" s="408"/>
      <c r="U529" s="408"/>
      <c r="V529" s="408"/>
      <c r="W529" s="408"/>
      <c r="X529" s="408"/>
      <c r="Y529" s="408"/>
      <c r="Z529" s="408"/>
      <c r="AA529" s="408"/>
      <c r="AB529" s="408"/>
      <c r="AC529" s="408"/>
      <c r="AD529" s="408"/>
      <c r="AE529" s="408"/>
      <c r="AF529" s="408"/>
      <c r="AG529" s="408"/>
      <c r="AH529" s="408"/>
      <c r="AI529" s="408"/>
      <c r="AJ529" s="408"/>
      <c r="AK529" s="365"/>
      <c r="AL529" s="365"/>
    </row>
    <row r="530" spans="2:38" ht="15.75" x14ac:dyDescent="0.25">
      <c r="B530" s="20"/>
      <c r="C530" s="452"/>
      <c r="D530" s="17"/>
      <c r="E530" s="17"/>
      <c r="F530" s="17"/>
      <c r="G530" s="17"/>
      <c r="H530" s="17"/>
      <c r="I530" s="17"/>
      <c r="J530" s="470" t="str">
        <f>IF(J529="No","Guarenteed Winter Peak Delivery un-met. Please fix!","")</f>
        <v/>
      </c>
      <c r="K530" s="420"/>
      <c r="L530" s="420"/>
      <c r="M530" s="470"/>
      <c r="N530" s="420"/>
      <c r="O530" s="420"/>
      <c r="P530" s="420"/>
      <c r="Q530" s="453"/>
      <c r="R530" s="21"/>
      <c r="S530" s="408"/>
      <c r="T530" s="408"/>
      <c r="U530" s="408"/>
      <c r="V530" s="408"/>
      <c r="W530" s="408"/>
      <c r="X530" s="408"/>
      <c r="Y530" s="408"/>
      <c r="Z530" s="408"/>
      <c r="AA530" s="408"/>
      <c r="AB530" s="408"/>
      <c r="AC530" s="408"/>
      <c r="AD530" s="408"/>
      <c r="AE530" s="408"/>
      <c r="AF530" s="408"/>
      <c r="AG530" s="408"/>
      <c r="AH530" s="408"/>
      <c r="AI530" s="408"/>
      <c r="AJ530" s="408"/>
      <c r="AK530" s="365"/>
      <c r="AL530" s="365"/>
    </row>
    <row r="531" spans="2:38" ht="15.75" customHeight="1" x14ac:dyDescent="0.25">
      <c r="B531" s="20"/>
      <c r="C531" s="637" t="s">
        <v>328</v>
      </c>
      <c r="D531" s="601"/>
      <c r="E531" s="601"/>
      <c r="F531" s="601"/>
      <c r="G531" s="601"/>
      <c r="H531" s="601"/>
      <c r="I531" s="601"/>
      <c r="J531" s="601"/>
      <c r="K531" s="601"/>
      <c r="L531" s="601"/>
      <c r="M531" s="601"/>
      <c r="N531" s="601"/>
      <c r="O531" s="601"/>
      <c r="P531" s="601"/>
      <c r="Q531" s="638"/>
      <c r="R531" s="21"/>
      <c r="S531" s="408"/>
      <c r="T531" s="408"/>
      <c r="U531" s="408"/>
      <c r="V531" s="408"/>
      <c r="W531" s="408"/>
      <c r="X531" s="408"/>
      <c r="Y531" s="408"/>
      <c r="Z531" s="408"/>
      <c r="AA531" s="408"/>
      <c r="AB531" s="408"/>
      <c r="AC531" s="408"/>
      <c r="AD531" s="408"/>
      <c r="AE531" s="408"/>
      <c r="AF531" s="408"/>
      <c r="AG531" s="408"/>
      <c r="AH531" s="408"/>
      <c r="AI531" s="408"/>
      <c r="AJ531" s="408"/>
      <c r="AK531" s="365"/>
      <c r="AL531" s="365"/>
    </row>
    <row r="532" spans="2:38" ht="15.75" customHeight="1" x14ac:dyDescent="0.25">
      <c r="B532" s="20"/>
      <c r="C532" s="637"/>
      <c r="D532" s="601"/>
      <c r="E532" s="601"/>
      <c r="F532" s="601"/>
      <c r="G532" s="601"/>
      <c r="H532" s="601"/>
      <c r="I532" s="601"/>
      <c r="J532" s="601"/>
      <c r="K532" s="601"/>
      <c r="L532" s="601"/>
      <c r="M532" s="601"/>
      <c r="N532" s="601"/>
      <c r="O532" s="601"/>
      <c r="P532" s="601"/>
      <c r="Q532" s="638"/>
      <c r="R532" s="21"/>
      <c r="S532" s="408"/>
      <c r="T532" s="408"/>
      <c r="U532" s="408"/>
      <c r="V532" s="408"/>
      <c r="W532" s="408"/>
      <c r="X532" s="408"/>
      <c r="Y532" s="408"/>
      <c r="Z532" s="408"/>
      <c r="AA532" s="408"/>
      <c r="AB532" s="408"/>
      <c r="AC532" s="408"/>
      <c r="AD532" s="408"/>
      <c r="AE532" s="408"/>
      <c r="AF532" s="408"/>
      <c r="AG532" s="408"/>
      <c r="AH532" s="408"/>
      <c r="AI532" s="408"/>
      <c r="AJ532" s="408"/>
      <c r="AK532" s="365"/>
      <c r="AL532" s="365"/>
    </row>
    <row r="533" spans="2:38" ht="15.75" x14ac:dyDescent="0.25">
      <c r="B533" s="20"/>
      <c r="C533" s="639"/>
      <c r="D533" s="640"/>
      <c r="E533" s="640"/>
      <c r="F533" s="640"/>
      <c r="G533" s="640"/>
      <c r="H533" s="640"/>
      <c r="I533" s="640"/>
      <c r="J533" s="640"/>
      <c r="K533" s="640"/>
      <c r="L533" s="640"/>
      <c r="M533" s="640"/>
      <c r="N533" s="640"/>
      <c r="O533" s="640"/>
      <c r="P533" s="640"/>
      <c r="Q533" s="641"/>
      <c r="R533" s="21"/>
      <c r="S533" s="408"/>
      <c r="T533" s="408"/>
      <c r="U533" s="408"/>
      <c r="V533" s="408"/>
      <c r="W533" s="408"/>
      <c r="X533" s="408"/>
      <c r="Y533" s="408"/>
      <c r="Z533" s="408"/>
      <c r="AA533" s="408"/>
      <c r="AB533" s="408"/>
      <c r="AC533" s="408"/>
      <c r="AD533" s="408"/>
      <c r="AE533" s="408"/>
      <c r="AF533" s="408"/>
      <c r="AG533" s="408"/>
      <c r="AH533" s="408"/>
      <c r="AI533" s="408"/>
      <c r="AJ533" s="408"/>
      <c r="AK533" s="365"/>
      <c r="AL533" s="365"/>
    </row>
    <row r="534" spans="2:38" ht="16.5" thickBot="1" x14ac:dyDescent="0.3">
      <c r="B534" s="60"/>
      <c r="C534" s="220"/>
      <c r="D534" s="63"/>
      <c r="E534" s="63"/>
      <c r="F534" s="63"/>
      <c r="G534" s="63"/>
      <c r="H534" s="63"/>
      <c r="I534" s="63"/>
      <c r="J534" s="63"/>
      <c r="K534" s="63"/>
      <c r="L534" s="63"/>
      <c r="M534" s="63"/>
      <c r="N534" s="63"/>
      <c r="O534" s="63"/>
      <c r="P534" s="63"/>
      <c r="Q534" s="63"/>
      <c r="R534" s="64"/>
      <c r="S534" s="408"/>
      <c r="T534" s="408"/>
      <c r="U534" s="408"/>
      <c r="V534" s="408"/>
      <c r="W534" s="408"/>
      <c r="X534" s="408"/>
      <c r="Y534" s="408"/>
      <c r="Z534" s="408"/>
      <c r="AA534" s="408"/>
      <c r="AB534" s="408"/>
      <c r="AC534" s="408"/>
      <c r="AD534" s="408"/>
      <c r="AE534" s="408"/>
      <c r="AF534" s="408"/>
      <c r="AG534" s="408"/>
      <c r="AH534" s="408"/>
      <c r="AI534" s="408"/>
      <c r="AJ534" s="408"/>
      <c r="AK534" s="365"/>
      <c r="AL534" s="365"/>
    </row>
    <row r="535" spans="2:38" ht="15.75" thickBot="1" x14ac:dyDescent="0.3">
      <c r="S535" s="365"/>
      <c r="T535" s="365"/>
      <c r="U535" s="365"/>
      <c r="V535" s="365"/>
      <c r="W535" s="365"/>
      <c r="X535" s="365"/>
      <c r="Y535" s="365"/>
      <c r="Z535" s="365"/>
      <c r="AA535" s="365"/>
      <c r="AB535" s="365"/>
      <c r="AC535" s="365"/>
      <c r="AD535" s="365"/>
      <c r="AE535" s="365"/>
      <c r="AF535" s="365"/>
      <c r="AG535" s="365"/>
      <c r="AH535" s="365"/>
      <c r="AI535" s="365"/>
      <c r="AJ535" s="365"/>
      <c r="AK535" s="365"/>
      <c r="AL535" s="365"/>
    </row>
    <row r="536" spans="2:38" x14ac:dyDescent="0.25">
      <c r="B536" s="40" t="str">
        <f>"Version " &amp; Version</f>
        <v>Version FINAL 03/31/2017</v>
      </c>
      <c r="C536" s="204"/>
      <c r="D536" s="204"/>
      <c r="E536" s="204"/>
      <c r="F536" s="204"/>
      <c r="G536" s="204"/>
      <c r="H536" s="204"/>
      <c r="I536" s="204"/>
      <c r="J536" s="3"/>
      <c r="K536" s="3"/>
      <c r="L536" s="3"/>
      <c r="M536" s="3"/>
      <c r="N536" s="3"/>
      <c r="O536" s="3"/>
      <c r="P536" s="3"/>
      <c r="Q536" s="3"/>
      <c r="R536" s="34"/>
      <c r="S536" s="411"/>
      <c r="T536" s="411"/>
      <c r="U536" s="411"/>
      <c r="V536" s="411"/>
      <c r="W536" s="411"/>
      <c r="X536" s="411"/>
      <c r="Y536" s="411"/>
      <c r="Z536" s="411"/>
      <c r="AA536" s="411"/>
      <c r="AB536" s="411"/>
      <c r="AC536" s="411"/>
      <c r="AD536" s="411"/>
      <c r="AE536" s="411"/>
      <c r="AF536" s="411"/>
      <c r="AG536" s="411"/>
      <c r="AH536" s="411"/>
      <c r="AI536" s="411"/>
      <c r="AJ536" s="411"/>
      <c r="AK536" s="365"/>
      <c r="AL536" s="365"/>
    </row>
    <row r="537" spans="2:38" ht="15.75" x14ac:dyDescent="0.25">
      <c r="B537" s="487" t="s">
        <v>297</v>
      </c>
      <c r="C537" s="488"/>
      <c r="D537" s="488"/>
      <c r="E537" s="488"/>
      <c r="F537" s="488"/>
      <c r="G537" s="488"/>
      <c r="H537" s="488"/>
      <c r="I537" s="488"/>
      <c r="J537" s="488"/>
      <c r="K537" s="488"/>
      <c r="L537" s="488"/>
      <c r="M537" s="488"/>
      <c r="N537" s="488"/>
      <c r="O537" s="488"/>
      <c r="P537" s="488"/>
      <c r="Q537" s="488"/>
      <c r="R537" s="489"/>
      <c r="S537" s="409"/>
      <c r="T537" s="409"/>
      <c r="U537" s="409"/>
      <c r="V537" s="409"/>
      <c r="W537" s="409"/>
      <c r="X537" s="409"/>
      <c r="Y537" s="409"/>
      <c r="Z537" s="409"/>
      <c r="AA537" s="409"/>
      <c r="AB537" s="409"/>
      <c r="AC537" s="409"/>
      <c r="AD537" s="409"/>
      <c r="AE537" s="409"/>
      <c r="AF537" s="409"/>
      <c r="AG537" s="409"/>
      <c r="AH537" s="409"/>
      <c r="AI537" s="409"/>
      <c r="AJ537" s="409"/>
      <c r="AK537" s="365"/>
      <c r="AL537" s="365"/>
    </row>
    <row r="538" spans="2:38" ht="15.75" x14ac:dyDescent="0.25">
      <c r="B538" s="487" t="s">
        <v>131</v>
      </c>
      <c r="C538" s="488"/>
      <c r="D538" s="488"/>
      <c r="E538" s="488"/>
      <c r="F538" s="488"/>
      <c r="G538" s="488"/>
      <c r="H538" s="488"/>
      <c r="I538" s="488"/>
      <c r="J538" s="488"/>
      <c r="K538" s="488"/>
      <c r="L538" s="488"/>
      <c r="M538" s="488"/>
      <c r="N538" s="488"/>
      <c r="O538" s="488"/>
      <c r="P538" s="488"/>
      <c r="Q538" s="488"/>
      <c r="R538" s="489"/>
      <c r="S538" s="409"/>
      <c r="T538" s="409"/>
      <c r="U538" s="409"/>
      <c r="V538" s="409"/>
      <c r="W538" s="409"/>
      <c r="X538" s="409"/>
      <c r="Y538" s="409"/>
      <c r="Z538" s="409"/>
      <c r="AA538" s="409"/>
      <c r="AB538" s="409"/>
      <c r="AC538" s="409"/>
      <c r="AD538" s="409"/>
      <c r="AE538" s="409"/>
      <c r="AF538" s="409"/>
      <c r="AG538" s="409"/>
      <c r="AH538" s="409"/>
      <c r="AI538" s="409"/>
      <c r="AJ538" s="409"/>
      <c r="AK538" s="365"/>
      <c r="AL538" s="365"/>
    </row>
    <row r="539" spans="2:38" ht="15.75" x14ac:dyDescent="0.25">
      <c r="B539" s="391"/>
      <c r="C539" s="206" t="s">
        <v>57</v>
      </c>
      <c r="D539" s="392"/>
      <c r="E539" s="631"/>
      <c r="F539" s="631"/>
      <c r="G539" s="631"/>
      <c r="H539" s="631"/>
      <c r="I539" s="632"/>
      <c r="J539" s="632"/>
      <c r="K539" s="160"/>
      <c r="L539" s="207"/>
      <c r="M539" s="633"/>
      <c r="N539" s="633"/>
      <c r="O539" s="160"/>
      <c r="P539" s="160"/>
      <c r="Q539" s="160"/>
      <c r="R539" s="393"/>
      <c r="S539" s="409"/>
      <c r="T539" s="409"/>
      <c r="U539" s="409"/>
      <c r="V539" s="409"/>
      <c r="W539" s="409"/>
      <c r="X539" s="409"/>
      <c r="Y539" s="409"/>
      <c r="Z539" s="409"/>
      <c r="AA539" s="409"/>
      <c r="AB539" s="409"/>
      <c r="AC539" s="409"/>
      <c r="AD539" s="409"/>
      <c r="AE539" s="409"/>
      <c r="AF539" s="409"/>
      <c r="AG539" s="409"/>
      <c r="AH539" s="409"/>
      <c r="AI539" s="409"/>
      <c r="AJ539" s="409"/>
      <c r="AK539" s="365"/>
      <c r="AL539" s="365"/>
    </row>
    <row r="540" spans="2:38" ht="15.75" x14ac:dyDescent="0.25">
      <c r="B540" s="391"/>
      <c r="C540" s="208"/>
      <c r="D540" s="185"/>
      <c r="E540" s="185"/>
      <c r="F540" s="185"/>
      <c r="G540" s="185"/>
      <c r="H540" s="185"/>
      <c r="I540" s="185"/>
      <c r="J540" s="160"/>
      <c r="K540" s="185"/>
      <c r="L540" s="160"/>
      <c r="M540" s="185"/>
      <c r="N540" s="185"/>
      <c r="O540" s="185"/>
      <c r="P540" s="185"/>
      <c r="Q540" s="185"/>
      <c r="R540" s="393"/>
      <c r="S540" s="409"/>
      <c r="T540" s="409"/>
      <c r="U540" s="409"/>
      <c r="V540" s="409"/>
      <c r="W540" s="409"/>
      <c r="X540" s="409"/>
      <c r="Y540" s="409"/>
      <c r="Z540" s="409"/>
      <c r="AA540" s="409"/>
      <c r="AB540" s="409"/>
      <c r="AC540" s="409"/>
      <c r="AD540" s="409"/>
      <c r="AE540" s="409"/>
      <c r="AF540" s="409"/>
      <c r="AG540" s="409"/>
      <c r="AH540" s="409"/>
      <c r="AI540" s="409"/>
      <c r="AJ540" s="409"/>
      <c r="AK540" s="365"/>
      <c r="AL540" s="365"/>
    </row>
    <row r="541" spans="2:38" ht="15.75" x14ac:dyDescent="0.25">
      <c r="B541" s="391"/>
      <c r="C541" s="392"/>
      <c r="D541" s="392"/>
      <c r="E541" s="392"/>
      <c r="F541" s="392"/>
      <c r="G541" s="392"/>
      <c r="H541" s="392"/>
      <c r="I541" s="392"/>
      <c r="J541" s="49"/>
      <c r="K541" s="392"/>
      <c r="L541" s="392"/>
      <c r="M541" s="392"/>
      <c r="N541" s="392"/>
      <c r="O541" s="392"/>
      <c r="P541" s="392"/>
      <c r="Q541" s="392"/>
      <c r="R541" s="393"/>
      <c r="S541" s="409"/>
      <c r="T541" s="409"/>
      <c r="U541" s="409"/>
      <c r="V541" s="409"/>
      <c r="W541" s="409"/>
      <c r="X541" s="409"/>
      <c r="Y541" s="409"/>
      <c r="Z541" s="409"/>
      <c r="AA541" s="409"/>
      <c r="AB541" s="409"/>
      <c r="AC541" s="409"/>
      <c r="AD541" s="409"/>
      <c r="AE541" s="409"/>
      <c r="AF541" s="409"/>
      <c r="AG541" s="409"/>
      <c r="AH541" s="409"/>
      <c r="AI541" s="409"/>
      <c r="AJ541" s="409"/>
      <c r="AK541" s="365"/>
      <c r="AL541" s="365"/>
    </row>
    <row r="542" spans="2:38" ht="15.75" x14ac:dyDescent="0.25">
      <c r="B542" s="487" t="s">
        <v>158</v>
      </c>
      <c r="C542" s="488"/>
      <c r="D542" s="488"/>
      <c r="E542" s="488"/>
      <c r="F542" s="488"/>
      <c r="G542" s="488"/>
      <c r="H542" s="488"/>
      <c r="I542" s="488"/>
      <c r="J542" s="488"/>
      <c r="K542" s="488"/>
      <c r="L542" s="488"/>
      <c r="M542" s="488"/>
      <c r="N542" s="488"/>
      <c r="O542" s="488"/>
      <c r="P542" s="488"/>
      <c r="Q542" s="488"/>
      <c r="R542" s="489"/>
      <c r="S542" s="409"/>
      <c r="T542" s="409"/>
      <c r="U542" s="409"/>
      <c r="V542" s="409"/>
      <c r="W542" s="409"/>
      <c r="X542" s="409"/>
      <c r="Y542" s="409"/>
      <c r="Z542" s="409"/>
      <c r="AA542" s="409"/>
      <c r="AB542" s="409"/>
      <c r="AC542" s="409"/>
      <c r="AD542" s="409"/>
      <c r="AE542" s="409"/>
      <c r="AF542" s="409"/>
      <c r="AG542" s="409"/>
      <c r="AH542" s="409"/>
      <c r="AI542" s="409"/>
      <c r="AJ542" s="409"/>
      <c r="AK542" s="365"/>
      <c r="AL542" s="365"/>
    </row>
    <row r="543" spans="2:38" ht="15.75" x14ac:dyDescent="0.25">
      <c r="B543" s="20"/>
      <c r="C543" s="281" t="s">
        <v>203</v>
      </c>
      <c r="D543" s="14"/>
      <c r="E543" s="14"/>
      <c r="F543" s="14"/>
      <c r="G543" s="14"/>
      <c r="H543" s="14"/>
      <c r="I543" s="14"/>
      <c r="J543" s="14"/>
      <c r="K543" s="14"/>
      <c r="L543" s="14"/>
      <c r="M543" s="14"/>
      <c r="N543" s="14"/>
      <c r="O543" s="14"/>
      <c r="P543" s="14"/>
      <c r="Q543" s="14"/>
      <c r="R543" s="21"/>
      <c r="S543" s="408"/>
      <c r="T543" s="408"/>
      <c r="U543" s="408"/>
      <c r="V543" s="408"/>
      <c r="W543" s="408"/>
      <c r="X543" s="408"/>
      <c r="Y543" s="408"/>
      <c r="Z543" s="408"/>
      <c r="AA543" s="408"/>
      <c r="AB543" s="408"/>
      <c r="AC543" s="408"/>
      <c r="AD543" s="408"/>
      <c r="AE543" s="408"/>
      <c r="AF543" s="408"/>
      <c r="AG543" s="408"/>
      <c r="AH543" s="408"/>
      <c r="AI543" s="408"/>
      <c r="AJ543" s="408"/>
      <c r="AK543" s="365"/>
      <c r="AL543" s="365"/>
    </row>
    <row r="544" spans="2:38" ht="15.75" x14ac:dyDescent="0.25">
      <c r="B544" s="20"/>
      <c r="C544" s="211" t="s">
        <v>129</v>
      </c>
      <c r="D544" s="218" t="s">
        <v>117</v>
      </c>
      <c r="E544" s="218" t="s">
        <v>118</v>
      </c>
      <c r="F544" s="218" t="s">
        <v>119</v>
      </c>
      <c r="G544" s="218" t="s">
        <v>120</v>
      </c>
      <c r="H544" s="218" t="s">
        <v>30</v>
      </c>
      <c r="I544" s="218" t="s">
        <v>121</v>
      </c>
      <c r="J544" s="218" t="s">
        <v>122</v>
      </c>
      <c r="K544" s="218" t="s">
        <v>123</v>
      </c>
      <c r="L544" s="218" t="s">
        <v>124</v>
      </c>
      <c r="M544" s="218" t="s">
        <v>125</v>
      </c>
      <c r="N544" s="218" t="s">
        <v>126</v>
      </c>
      <c r="O544" s="218" t="s">
        <v>127</v>
      </c>
      <c r="P544" s="331"/>
      <c r="Q544" s="14"/>
      <c r="R544" s="21"/>
      <c r="S544" s="408"/>
      <c r="T544" s="408"/>
      <c r="U544" s="408"/>
      <c r="V544" s="408"/>
      <c r="W544" s="408"/>
      <c r="X544" s="408"/>
      <c r="Y544" s="408"/>
      <c r="Z544" s="408"/>
      <c r="AA544" s="408"/>
      <c r="AB544" s="408"/>
      <c r="AC544" s="408"/>
      <c r="AD544" s="408"/>
      <c r="AE544" s="408"/>
      <c r="AF544" s="408"/>
      <c r="AG544" s="408"/>
      <c r="AH544" s="408"/>
      <c r="AI544" s="408"/>
      <c r="AJ544" s="408"/>
      <c r="AK544" s="365"/>
      <c r="AL544" s="365"/>
    </row>
    <row r="545" spans="2:38" ht="15.75" x14ac:dyDescent="0.25">
      <c r="B545" s="20"/>
      <c r="C545" s="212">
        <v>1</v>
      </c>
      <c r="D545" s="213"/>
      <c r="E545" s="213"/>
      <c r="F545" s="213"/>
      <c r="G545" s="213"/>
      <c r="H545" s="213"/>
      <c r="I545" s="213"/>
      <c r="J545" s="213"/>
      <c r="K545" s="213"/>
      <c r="L545" s="213"/>
      <c r="M545" s="213"/>
      <c r="N545" s="213"/>
      <c r="O545" s="213"/>
      <c r="P545" s="237"/>
      <c r="Q545" s="14"/>
      <c r="R545" s="21"/>
      <c r="S545" s="408"/>
      <c r="T545" s="408"/>
      <c r="U545" s="408"/>
      <c r="V545" s="408"/>
      <c r="W545" s="408"/>
      <c r="X545" s="408"/>
      <c r="Y545" s="408"/>
      <c r="Z545" s="408"/>
      <c r="AA545" s="408"/>
      <c r="AB545" s="408"/>
      <c r="AC545" s="408"/>
      <c r="AD545" s="408"/>
      <c r="AE545" s="408"/>
      <c r="AF545" s="408"/>
      <c r="AG545" s="408"/>
      <c r="AH545" s="408"/>
      <c r="AI545" s="408"/>
      <c r="AJ545" s="408"/>
      <c r="AK545" s="365"/>
      <c r="AL545" s="365"/>
    </row>
    <row r="546" spans="2:38" ht="15.75" x14ac:dyDescent="0.25">
      <c r="B546" s="20"/>
      <c r="C546" s="214">
        <v>2</v>
      </c>
      <c r="D546" s="215"/>
      <c r="E546" s="215"/>
      <c r="F546" s="215"/>
      <c r="G546" s="215"/>
      <c r="H546" s="215"/>
      <c r="I546" s="215"/>
      <c r="J546" s="215"/>
      <c r="K546" s="215"/>
      <c r="L546" s="215"/>
      <c r="M546" s="215"/>
      <c r="N546" s="215"/>
      <c r="O546" s="215"/>
      <c r="P546" s="237"/>
      <c r="Q546" s="14"/>
      <c r="R546" s="21"/>
      <c r="S546" s="408"/>
      <c r="T546" s="408"/>
      <c r="U546" s="408"/>
      <c r="V546" s="408"/>
      <c r="W546" s="408"/>
      <c r="X546" s="408"/>
      <c r="Y546" s="408"/>
      <c r="Z546" s="408"/>
      <c r="AA546" s="408"/>
      <c r="AB546" s="408"/>
      <c r="AC546" s="408"/>
      <c r="AD546" s="408"/>
      <c r="AE546" s="408"/>
      <c r="AF546" s="408"/>
      <c r="AG546" s="408"/>
      <c r="AH546" s="408"/>
      <c r="AI546" s="408"/>
      <c r="AJ546" s="408"/>
      <c r="AK546" s="365"/>
      <c r="AL546" s="365"/>
    </row>
    <row r="547" spans="2:38" ht="15.75" x14ac:dyDescent="0.25">
      <c r="B547" s="20"/>
      <c r="C547" s="214">
        <v>3</v>
      </c>
      <c r="D547" s="215"/>
      <c r="E547" s="215"/>
      <c r="F547" s="215"/>
      <c r="G547" s="215"/>
      <c r="H547" s="215"/>
      <c r="I547" s="215"/>
      <c r="J547" s="215"/>
      <c r="K547" s="215"/>
      <c r="L547" s="215"/>
      <c r="M547" s="215"/>
      <c r="N547" s="215"/>
      <c r="O547" s="215"/>
      <c r="P547" s="237"/>
      <c r="Q547" s="14"/>
      <c r="R547" s="21"/>
      <c r="S547" s="408"/>
      <c r="T547" s="408"/>
      <c r="U547" s="408"/>
      <c r="V547" s="408"/>
      <c r="W547" s="408"/>
      <c r="X547" s="408"/>
      <c r="Y547" s="408"/>
      <c r="Z547" s="408"/>
      <c r="AA547" s="408"/>
      <c r="AB547" s="408"/>
      <c r="AC547" s="408"/>
      <c r="AD547" s="408"/>
      <c r="AE547" s="408"/>
      <c r="AF547" s="408"/>
      <c r="AG547" s="408"/>
      <c r="AH547" s="408"/>
      <c r="AI547" s="408"/>
      <c r="AJ547" s="408"/>
      <c r="AK547" s="365"/>
      <c r="AL547" s="365"/>
    </row>
    <row r="548" spans="2:38" ht="15.75" x14ac:dyDescent="0.25">
      <c r="B548" s="20"/>
      <c r="C548" s="214">
        <v>4</v>
      </c>
      <c r="D548" s="215"/>
      <c r="E548" s="215"/>
      <c r="F548" s="215"/>
      <c r="G548" s="215"/>
      <c r="H548" s="215"/>
      <c r="I548" s="215"/>
      <c r="J548" s="215"/>
      <c r="K548" s="215"/>
      <c r="L548" s="215"/>
      <c r="M548" s="215"/>
      <c r="N548" s="215"/>
      <c r="O548" s="215"/>
      <c r="P548" s="237"/>
      <c r="Q548" s="14"/>
      <c r="R548" s="21"/>
      <c r="S548" s="408"/>
      <c r="T548" s="408"/>
      <c r="U548" s="408"/>
      <c r="V548" s="408"/>
      <c r="W548" s="408"/>
      <c r="X548" s="408"/>
      <c r="Y548" s="408"/>
      <c r="Z548" s="408"/>
      <c r="AA548" s="408"/>
      <c r="AB548" s="408"/>
      <c r="AC548" s="408"/>
      <c r="AD548" s="408"/>
      <c r="AE548" s="408"/>
      <c r="AF548" s="408"/>
      <c r="AG548" s="408"/>
      <c r="AH548" s="408"/>
      <c r="AI548" s="408"/>
      <c r="AJ548" s="408"/>
      <c r="AK548" s="365"/>
      <c r="AL548" s="365"/>
    </row>
    <row r="549" spans="2:38" ht="15.75" x14ac:dyDescent="0.25">
      <c r="B549" s="20"/>
      <c r="C549" s="214">
        <v>5</v>
      </c>
      <c r="D549" s="215"/>
      <c r="E549" s="215"/>
      <c r="F549" s="215"/>
      <c r="G549" s="215"/>
      <c r="H549" s="215"/>
      <c r="I549" s="215"/>
      <c r="J549" s="215"/>
      <c r="K549" s="215"/>
      <c r="L549" s="215"/>
      <c r="M549" s="215"/>
      <c r="N549" s="215"/>
      <c r="O549" s="215"/>
      <c r="P549" s="237"/>
      <c r="Q549" s="14"/>
      <c r="R549" s="21"/>
      <c r="S549" s="408"/>
      <c r="T549" s="408"/>
      <c r="U549" s="408"/>
      <c r="V549" s="408"/>
      <c r="W549" s="408"/>
      <c r="X549" s="408"/>
      <c r="Y549" s="408"/>
      <c r="Z549" s="408"/>
      <c r="AA549" s="408"/>
      <c r="AB549" s="408"/>
      <c r="AC549" s="408"/>
      <c r="AD549" s="408"/>
      <c r="AE549" s="408"/>
      <c r="AF549" s="408"/>
      <c r="AG549" s="408"/>
      <c r="AH549" s="408"/>
      <c r="AI549" s="408"/>
      <c r="AJ549" s="408"/>
      <c r="AK549" s="365"/>
      <c r="AL549" s="365"/>
    </row>
    <row r="550" spans="2:38" ht="15.75" x14ac:dyDescent="0.25">
      <c r="B550" s="20"/>
      <c r="C550" s="214">
        <v>6</v>
      </c>
      <c r="D550" s="215"/>
      <c r="E550" s="215"/>
      <c r="F550" s="215"/>
      <c r="G550" s="215"/>
      <c r="H550" s="215"/>
      <c r="I550" s="215"/>
      <c r="J550" s="215"/>
      <c r="K550" s="215"/>
      <c r="L550" s="215"/>
      <c r="M550" s="215"/>
      <c r="N550" s="215"/>
      <c r="O550" s="215"/>
      <c r="P550" s="237"/>
      <c r="Q550" s="14"/>
      <c r="R550" s="21"/>
      <c r="S550" s="408"/>
      <c r="T550" s="408"/>
      <c r="U550" s="408"/>
      <c r="V550" s="408"/>
      <c r="W550" s="408"/>
      <c r="X550" s="408"/>
      <c r="Y550" s="408"/>
      <c r="Z550" s="408"/>
      <c r="AA550" s="408"/>
      <c r="AB550" s="408"/>
      <c r="AC550" s="408"/>
      <c r="AD550" s="408"/>
      <c r="AE550" s="408"/>
      <c r="AF550" s="408"/>
      <c r="AG550" s="408"/>
      <c r="AH550" s="408"/>
      <c r="AI550" s="408"/>
      <c r="AJ550" s="408"/>
      <c r="AK550" s="365"/>
      <c r="AL550" s="365"/>
    </row>
    <row r="551" spans="2:38" ht="15.75" x14ac:dyDescent="0.25">
      <c r="B551" s="20"/>
      <c r="C551" s="214">
        <v>7</v>
      </c>
      <c r="D551" s="215"/>
      <c r="E551" s="215"/>
      <c r="F551" s="215"/>
      <c r="G551" s="215"/>
      <c r="H551" s="215"/>
      <c r="I551" s="215"/>
      <c r="J551" s="215"/>
      <c r="K551" s="215"/>
      <c r="L551" s="215"/>
      <c r="M551" s="215"/>
      <c r="N551" s="215"/>
      <c r="O551" s="215"/>
      <c r="P551" s="237"/>
      <c r="Q551" s="14"/>
      <c r="R551" s="21"/>
      <c r="S551" s="408"/>
      <c r="T551" s="408"/>
      <c r="U551" s="408"/>
      <c r="V551" s="408"/>
      <c r="W551" s="408"/>
      <c r="X551" s="408"/>
      <c r="Y551" s="408"/>
      <c r="Z551" s="408"/>
      <c r="AA551" s="408"/>
      <c r="AB551" s="408"/>
      <c r="AC551" s="408"/>
      <c r="AD551" s="408"/>
      <c r="AE551" s="408"/>
      <c r="AF551" s="408"/>
      <c r="AG551" s="408"/>
      <c r="AH551" s="408"/>
      <c r="AI551" s="408"/>
      <c r="AJ551" s="408"/>
      <c r="AK551" s="365"/>
      <c r="AL551" s="365"/>
    </row>
    <row r="552" spans="2:38" ht="15.75" x14ac:dyDescent="0.25">
      <c r="B552" s="20"/>
      <c r="C552" s="214">
        <v>8</v>
      </c>
      <c r="D552" s="215"/>
      <c r="E552" s="215"/>
      <c r="F552" s="215"/>
      <c r="G552" s="215"/>
      <c r="H552" s="215"/>
      <c r="I552" s="215"/>
      <c r="J552" s="215"/>
      <c r="K552" s="215"/>
      <c r="L552" s="215"/>
      <c r="M552" s="215"/>
      <c r="N552" s="215"/>
      <c r="O552" s="215"/>
      <c r="P552" s="237"/>
      <c r="Q552" s="14"/>
      <c r="R552" s="21"/>
      <c r="S552" s="408"/>
      <c r="T552" s="408"/>
      <c r="U552" s="408"/>
      <c r="V552" s="408"/>
      <c r="W552" s="408"/>
      <c r="X552" s="408"/>
      <c r="Y552" s="408"/>
      <c r="Z552" s="408"/>
      <c r="AA552" s="408"/>
      <c r="AB552" s="408"/>
      <c r="AC552" s="408"/>
      <c r="AD552" s="408"/>
      <c r="AE552" s="408"/>
      <c r="AF552" s="408"/>
      <c r="AG552" s="408"/>
      <c r="AH552" s="408"/>
      <c r="AI552" s="408"/>
      <c r="AJ552" s="408"/>
      <c r="AK552" s="365"/>
      <c r="AL552" s="365"/>
    </row>
    <row r="553" spans="2:38" ht="15.75" x14ac:dyDescent="0.25">
      <c r="B553" s="20"/>
      <c r="C553" s="214">
        <v>9</v>
      </c>
      <c r="D553" s="215"/>
      <c r="E553" s="215"/>
      <c r="F553" s="215"/>
      <c r="G553" s="215"/>
      <c r="H553" s="215"/>
      <c r="I553" s="215"/>
      <c r="J553" s="215"/>
      <c r="K553" s="215"/>
      <c r="L553" s="215"/>
      <c r="M553" s="215"/>
      <c r="N553" s="215"/>
      <c r="O553" s="215"/>
      <c r="P553" s="237"/>
      <c r="Q553" s="14"/>
      <c r="R553" s="21"/>
      <c r="S553" s="408"/>
      <c r="T553" s="408"/>
      <c r="U553" s="408"/>
      <c r="V553" s="408"/>
      <c r="W553" s="408"/>
      <c r="X553" s="408"/>
      <c r="Y553" s="408"/>
      <c r="Z553" s="408"/>
      <c r="AA553" s="408"/>
      <c r="AB553" s="408"/>
      <c r="AC553" s="408"/>
      <c r="AD553" s="408"/>
      <c r="AE553" s="408"/>
      <c r="AF553" s="408"/>
      <c r="AG553" s="408"/>
      <c r="AH553" s="408"/>
      <c r="AI553" s="408"/>
      <c r="AJ553" s="408"/>
      <c r="AK553" s="365"/>
      <c r="AL553" s="365"/>
    </row>
    <row r="554" spans="2:38" ht="15.75" x14ac:dyDescent="0.25">
      <c r="B554" s="20"/>
      <c r="C554" s="214">
        <v>10</v>
      </c>
      <c r="D554" s="215"/>
      <c r="E554" s="215"/>
      <c r="F554" s="215"/>
      <c r="G554" s="215"/>
      <c r="H554" s="215"/>
      <c r="I554" s="215"/>
      <c r="J554" s="215"/>
      <c r="K554" s="215"/>
      <c r="L554" s="215"/>
      <c r="M554" s="215"/>
      <c r="N554" s="215"/>
      <c r="O554" s="215"/>
      <c r="P554" s="237"/>
      <c r="Q554" s="14"/>
      <c r="R554" s="21"/>
      <c r="S554" s="408"/>
      <c r="T554" s="408"/>
      <c r="U554" s="408"/>
      <c r="V554" s="408"/>
      <c r="W554" s="408"/>
      <c r="X554" s="408"/>
      <c r="Y554" s="408"/>
      <c r="Z554" s="408"/>
      <c r="AA554" s="408"/>
      <c r="AB554" s="408"/>
      <c r="AC554" s="408"/>
      <c r="AD554" s="408"/>
      <c r="AE554" s="408"/>
      <c r="AF554" s="408"/>
      <c r="AG554" s="408"/>
      <c r="AH554" s="408"/>
      <c r="AI554" s="408"/>
      <c r="AJ554" s="408"/>
      <c r="AK554" s="365"/>
      <c r="AL554" s="365"/>
    </row>
    <row r="555" spans="2:38" ht="15.75" x14ac:dyDescent="0.25">
      <c r="B555" s="20"/>
      <c r="C555" s="214">
        <v>11</v>
      </c>
      <c r="D555" s="215"/>
      <c r="E555" s="215"/>
      <c r="F555" s="215"/>
      <c r="G555" s="215"/>
      <c r="H555" s="215"/>
      <c r="I555" s="215"/>
      <c r="J555" s="215"/>
      <c r="K555" s="215"/>
      <c r="L555" s="215"/>
      <c r="M555" s="215"/>
      <c r="N555" s="215"/>
      <c r="O555" s="215"/>
      <c r="P555" s="237"/>
      <c r="Q555" s="14"/>
      <c r="R555" s="21"/>
      <c r="S555" s="408"/>
      <c r="T555" s="408"/>
      <c r="U555" s="408"/>
      <c r="V555" s="408"/>
      <c r="W555" s="408"/>
      <c r="X555" s="408"/>
      <c r="Y555" s="408"/>
      <c r="Z555" s="408"/>
      <c r="AA555" s="408"/>
      <c r="AB555" s="408"/>
      <c r="AC555" s="408"/>
      <c r="AD555" s="408"/>
      <c r="AE555" s="408"/>
      <c r="AF555" s="408"/>
      <c r="AG555" s="408"/>
      <c r="AH555" s="408"/>
      <c r="AI555" s="408"/>
      <c r="AJ555" s="408"/>
      <c r="AK555" s="365"/>
      <c r="AL555" s="365"/>
    </row>
    <row r="556" spans="2:38" ht="15.75" x14ac:dyDescent="0.25">
      <c r="B556" s="20"/>
      <c r="C556" s="214">
        <v>12</v>
      </c>
      <c r="D556" s="215"/>
      <c r="E556" s="215"/>
      <c r="F556" s="215"/>
      <c r="G556" s="215"/>
      <c r="H556" s="215"/>
      <c r="I556" s="215"/>
      <c r="J556" s="215"/>
      <c r="K556" s="215"/>
      <c r="L556" s="215"/>
      <c r="M556" s="215"/>
      <c r="N556" s="215"/>
      <c r="O556" s="215"/>
      <c r="P556" s="237"/>
      <c r="Q556" s="14"/>
      <c r="R556" s="21"/>
      <c r="S556" s="408"/>
      <c r="T556" s="408"/>
      <c r="U556" s="408"/>
      <c r="V556" s="408"/>
      <c r="W556" s="408"/>
      <c r="X556" s="408"/>
      <c r="Y556" s="408"/>
      <c r="Z556" s="408"/>
      <c r="AA556" s="408"/>
      <c r="AB556" s="408"/>
      <c r="AC556" s="408"/>
      <c r="AD556" s="408"/>
      <c r="AE556" s="408"/>
      <c r="AF556" s="408"/>
      <c r="AG556" s="408"/>
      <c r="AH556" s="408"/>
      <c r="AI556" s="408"/>
      <c r="AJ556" s="408"/>
      <c r="AK556" s="365"/>
      <c r="AL556" s="365"/>
    </row>
    <row r="557" spans="2:38" ht="15.75" x14ac:dyDescent="0.25">
      <c r="B557" s="20"/>
      <c r="C557" s="214">
        <v>13</v>
      </c>
      <c r="D557" s="215"/>
      <c r="E557" s="215"/>
      <c r="F557" s="215"/>
      <c r="G557" s="215"/>
      <c r="H557" s="215"/>
      <c r="I557" s="215"/>
      <c r="J557" s="215"/>
      <c r="K557" s="215"/>
      <c r="L557" s="215"/>
      <c r="M557" s="215"/>
      <c r="N557" s="215"/>
      <c r="O557" s="215"/>
      <c r="P557" s="237"/>
      <c r="Q557" s="14"/>
      <c r="R557" s="21"/>
      <c r="S557" s="408"/>
      <c r="T557" s="408"/>
      <c r="U557" s="408"/>
      <c r="V557" s="408"/>
      <c r="W557" s="408"/>
      <c r="X557" s="408"/>
      <c r="Y557" s="408"/>
      <c r="Z557" s="408"/>
      <c r="AA557" s="408"/>
      <c r="AB557" s="408"/>
      <c r="AC557" s="408"/>
      <c r="AD557" s="408"/>
      <c r="AE557" s="408"/>
      <c r="AF557" s="408"/>
      <c r="AG557" s="408"/>
      <c r="AH557" s="408"/>
      <c r="AI557" s="408"/>
      <c r="AJ557" s="408"/>
      <c r="AK557" s="365"/>
      <c r="AL557" s="365"/>
    </row>
    <row r="558" spans="2:38" ht="15.75" x14ac:dyDescent="0.25">
      <c r="B558" s="20"/>
      <c r="C558" s="214">
        <v>14</v>
      </c>
      <c r="D558" s="215"/>
      <c r="E558" s="215"/>
      <c r="F558" s="215"/>
      <c r="G558" s="215"/>
      <c r="H558" s="215"/>
      <c r="I558" s="215"/>
      <c r="J558" s="215"/>
      <c r="K558" s="215"/>
      <c r="L558" s="215"/>
      <c r="M558" s="215"/>
      <c r="N558" s="215"/>
      <c r="O558" s="215"/>
      <c r="P558" s="237"/>
      <c r="Q558" s="14"/>
      <c r="R558" s="21"/>
      <c r="S558" s="408"/>
      <c r="T558" s="408"/>
      <c r="U558" s="408"/>
      <c r="V558" s="408"/>
      <c r="W558" s="408"/>
      <c r="X558" s="408"/>
      <c r="Y558" s="408"/>
      <c r="Z558" s="408"/>
      <c r="AA558" s="408"/>
      <c r="AB558" s="408"/>
      <c r="AC558" s="408"/>
      <c r="AD558" s="408"/>
      <c r="AE558" s="408"/>
      <c r="AF558" s="408"/>
      <c r="AG558" s="408"/>
      <c r="AH558" s="408"/>
      <c r="AI558" s="408"/>
      <c r="AJ558" s="408"/>
      <c r="AK558" s="365"/>
      <c r="AL558" s="365"/>
    </row>
    <row r="559" spans="2:38" ht="15.75" x14ac:dyDescent="0.25">
      <c r="B559" s="20"/>
      <c r="C559" s="214">
        <v>15</v>
      </c>
      <c r="D559" s="215"/>
      <c r="E559" s="215"/>
      <c r="F559" s="215"/>
      <c r="G559" s="215"/>
      <c r="H559" s="215"/>
      <c r="I559" s="215"/>
      <c r="J559" s="215"/>
      <c r="K559" s="215"/>
      <c r="L559" s="215"/>
      <c r="M559" s="215"/>
      <c r="N559" s="215"/>
      <c r="O559" s="215"/>
      <c r="P559" s="237"/>
      <c r="Q559" s="14"/>
      <c r="R559" s="21"/>
      <c r="S559" s="408"/>
      <c r="T559" s="408"/>
      <c r="U559" s="408"/>
      <c r="V559" s="408"/>
      <c r="W559" s="408"/>
      <c r="X559" s="408"/>
      <c r="Y559" s="408"/>
      <c r="Z559" s="408"/>
      <c r="AA559" s="408"/>
      <c r="AB559" s="408"/>
      <c r="AC559" s="408"/>
      <c r="AD559" s="408"/>
      <c r="AE559" s="408"/>
      <c r="AF559" s="408"/>
      <c r="AG559" s="408"/>
      <c r="AH559" s="408"/>
      <c r="AI559" s="408"/>
      <c r="AJ559" s="408"/>
      <c r="AK559" s="365"/>
      <c r="AL559" s="365"/>
    </row>
    <row r="560" spans="2:38" ht="15.75" x14ac:dyDescent="0.25">
      <c r="B560" s="20"/>
      <c r="C560" s="214">
        <v>16</v>
      </c>
      <c r="D560" s="215"/>
      <c r="E560" s="215"/>
      <c r="F560" s="215"/>
      <c r="G560" s="215"/>
      <c r="H560" s="215"/>
      <c r="I560" s="215"/>
      <c r="J560" s="215"/>
      <c r="K560" s="215"/>
      <c r="L560" s="215"/>
      <c r="M560" s="215"/>
      <c r="N560" s="215"/>
      <c r="O560" s="215"/>
      <c r="P560" s="237"/>
      <c r="Q560" s="14"/>
      <c r="R560" s="21"/>
      <c r="S560" s="408"/>
      <c r="T560" s="408"/>
      <c r="U560" s="408"/>
      <c r="V560" s="408"/>
      <c r="W560" s="408"/>
      <c r="X560" s="408"/>
      <c r="Y560" s="408"/>
      <c r="Z560" s="408"/>
      <c r="AA560" s="408"/>
      <c r="AB560" s="408"/>
      <c r="AC560" s="408"/>
      <c r="AD560" s="408"/>
      <c r="AE560" s="408"/>
      <c r="AF560" s="408"/>
      <c r="AG560" s="408"/>
      <c r="AH560" s="408"/>
      <c r="AI560" s="408"/>
      <c r="AJ560" s="408"/>
      <c r="AK560" s="365"/>
      <c r="AL560" s="365"/>
    </row>
    <row r="561" spans="2:38" ht="15.75" x14ac:dyDescent="0.25">
      <c r="B561" s="20"/>
      <c r="C561" s="214">
        <v>17</v>
      </c>
      <c r="D561" s="215"/>
      <c r="E561" s="215"/>
      <c r="F561" s="215"/>
      <c r="G561" s="215"/>
      <c r="H561" s="215"/>
      <c r="I561" s="215"/>
      <c r="J561" s="215"/>
      <c r="K561" s="215"/>
      <c r="L561" s="215"/>
      <c r="M561" s="215"/>
      <c r="N561" s="215"/>
      <c r="O561" s="215"/>
      <c r="P561" s="237"/>
      <c r="Q561" s="14"/>
      <c r="R561" s="21"/>
      <c r="S561" s="408"/>
      <c r="T561" s="408"/>
      <c r="U561" s="408"/>
      <c r="V561" s="408"/>
      <c r="W561" s="408"/>
      <c r="X561" s="408"/>
      <c r="Y561" s="408"/>
      <c r="Z561" s="408"/>
      <c r="AA561" s="408"/>
      <c r="AB561" s="408"/>
      <c r="AC561" s="408"/>
      <c r="AD561" s="408"/>
      <c r="AE561" s="408"/>
      <c r="AF561" s="408"/>
      <c r="AG561" s="408"/>
      <c r="AH561" s="408"/>
      <c r="AI561" s="408"/>
      <c r="AJ561" s="408"/>
      <c r="AK561" s="365"/>
      <c r="AL561" s="365"/>
    </row>
    <row r="562" spans="2:38" ht="15.75" x14ac:dyDescent="0.25">
      <c r="B562" s="20"/>
      <c r="C562" s="214">
        <v>18</v>
      </c>
      <c r="D562" s="215"/>
      <c r="E562" s="215"/>
      <c r="F562" s="215"/>
      <c r="G562" s="215"/>
      <c r="H562" s="215"/>
      <c r="I562" s="215"/>
      <c r="J562" s="215"/>
      <c r="K562" s="215"/>
      <c r="L562" s="215"/>
      <c r="M562" s="215"/>
      <c r="N562" s="215"/>
      <c r="O562" s="215"/>
      <c r="P562" s="237"/>
      <c r="Q562" s="14"/>
      <c r="R562" s="21"/>
      <c r="S562" s="408"/>
      <c r="T562" s="408"/>
      <c r="U562" s="408"/>
      <c r="V562" s="408"/>
      <c r="W562" s="408"/>
      <c r="X562" s="408"/>
      <c r="Y562" s="408"/>
      <c r="Z562" s="408"/>
      <c r="AA562" s="408"/>
      <c r="AB562" s="408"/>
      <c r="AC562" s="408"/>
      <c r="AD562" s="408"/>
      <c r="AE562" s="408"/>
      <c r="AF562" s="408"/>
      <c r="AG562" s="408"/>
      <c r="AH562" s="408"/>
      <c r="AI562" s="408"/>
      <c r="AJ562" s="408"/>
      <c r="AK562" s="365"/>
      <c r="AL562" s="365"/>
    </row>
    <row r="563" spans="2:38" ht="15.75" x14ac:dyDescent="0.25">
      <c r="B563" s="20"/>
      <c r="C563" s="214">
        <v>19</v>
      </c>
      <c r="D563" s="215"/>
      <c r="E563" s="215"/>
      <c r="F563" s="215"/>
      <c r="G563" s="215"/>
      <c r="H563" s="215"/>
      <c r="I563" s="215"/>
      <c r="J563" s="215"/>
      <c r="K563" s="215"/>
      <c r="L563" s="215"/>
      <c r="M563" s="215"/>
      <c r="N563" s="215"/>
      <c r="O563" s="215"/>
      <c r="P563" s="237"/>
      <c r="Q563" s="14"/>
      <c r="R563" s="21"/>
      <c r="S563" s="408"/>
      <c r="T563" s="408"/>
      <c r="U563" s="408"/>
      <c r="V563" s="408"/>
      <c r="W563" s="408"/>
      <c r="X563" s="408"/>
      <c r="Y563" s="408"/>
      <c r="Z563" s="408"/>
      <c r="AA563" s="408"/>
      <c r="AB563" s="408"/>
      <c r="AC563" s="408"/>
      <c r="AD563" s="408"/>
      <c r="AE563" s="408"/>
      <c r="AF563" s="408"/>
      <c r="AG563" s="408"/>
      <c r="AH563" s="408"/>
      <c r="AI563" s="408"/>
      <c r="AJ563" s="408"/>
      <c r="AK563" s="365"/>
      <c r="AL563" s="365"/>
    </row>
    <row r="564" spans="2:38" ht="15.75" x14ac:dyDescent="0.25">
      <c r="B564" s="20"/>
      <c r="C564" s="214">
        <v>20</v>
      </c>
      <c r="D564" s="215"/>
      <c r="E564" s="215"/>
      <c r="F564" s="215"/>
      <c r="G564" s="215"/>
      <c r="H564" s="215"/>
      <c r="I564" s="215"/>
      <c r="J564" s="215"/>
      <c r="K564" s="215"/>
      <c r="L564" s="215"/>
      <c r="M564" s="215"/>
      <c r="N564" s="215"/>
      <c r="O564" s="215"/>
      <c r="P564" s="237"/>
      <c r="Q564" s="14"/>
      <c r="R564" s="21"/>
      <c r="S564" s="408"/>
      <c r="T564" s="408"/>
      <c r="U564" s="408"/>
      <c r="V564" s="408"/>
      <c r="W564" s="408"/>
      <c r="X564" s="408"/>
      <c r="Y564" s="408"/>
      <c r="Z564" s="408"/>
      <c r="AA564" s="408"/>
      <c r="AB564" s="408"/>
      <c r="AC564" s="408"/>
      <c r="AD564" s="408"/>
      <c r="AE564" s="408"/>
      <c r="AF564" s="408"/>
      <c r="AG564" s="408"/>
      <c r="AH564" s="408"/>
      <c r="AI564" s="408"/>
      <c r="AJ564" s="408"/>
      <c r="AK564" s="365"/>
      <c r="AL564" s="365"/>
    </row>
    <row r="565" spans="2:38" ht="15.75" x14ac:dyDescent="0.25">
      <c r="B565" s="20"/>
      <c r="C565" s="216">
        <v>21</v>
      </c>
      <c r="D565" s="217"/>
      <c r="E565" s="217"/>
      <c r="F565" s="217"/>
      <c r="G565" s="217"/>
      <c r="H565" s="217"/>
      <c r="I565" s="217"/>
      <c r="J565" s="217"/>
      <c r="K565" s="217"/>
      <c r="L565" s="217"/>
      <c r="M565" s="217"/>
      <c r="N565" s="217"/>
      <c r="O565" s="217"/>
      <c r="P565" s="237"/>
      <c r="Q565" s="14"/>
      <c r="R565" s="21"/>
      <c r="S565" s="408"/>
      <c r="T565" s="408"/>
      <c r="U565" s="408"/>
      <c r="V565" s="408"/>
      <c r="W565" s="408"/>
      <c r="X565" s="408"/>
      <c r="Y565" s="408"/>
      <c r="Z565" s="408"/>
      <c r="AA565" s="408"/>
      <c r="AB565" s="408"/>
      <c r="AC565" s="408"/>
      <c r="AD565" s="408"/>
      <c r="AE565" s="408"/>
      <c r="AF565" s="408"/>
      <c r="AG565" s="408"/>
      <c r="AH565" s="408"/>
      <c r="AI565" s="408"/>
      <c r="AJ565" s="408"/>
      <c r="AK565" s="365"/>
      <c r="AL565" s="365"/>
    </row>
    <row r="566" spans="2:38" ht="15.75" x14ac:dyDescent="0.25">
      <c r="B566" s="20"/>
      <c r="C566" s="205"/>
      <c r="D566" s="17"/>
      <c r="E566" s="17"/>
      <c r="F566" s="17"/>
      <c r="G566" s="17"/>
      <c r="H566" s="17"/>
      <c r="I566" s="17"/>
      <c r="J566" s="17"/>
      <c r="K566" s="17"/>
      <c r="L566" s="17"/>
      <c r="M566" s="17"/>
      <c r="N566" s="17"/>
      <c r="O566" s="17"/>
      <c r="P566" s="17"/>
      <c r="Q566" s="17"/>
      <c r="R566" s="21"/>
      <c r="S566" s="408"/>
      <c r="T566" s="408"/>
      <c r="U566" s="408"/>
      <c r="V566" s="408"/>
      <c r="W566" s="408"/>
      <c r="X566" s="408"/>
      <c r="Y566" s="408"/>
      <c r="Z566" s="408"/>
      <c r="AA566" s="408"/>
      <c r="AB566" s="408"/>
      <c r="AC566" s="408"/>
      <c r="AD566" s="408"/>
      <c r="AE566" s="408"/>
      <c r="AF566" s="408"/>
      <c r="AG566" s="408"/>
      <c r="AH566" s="408"/>
      <c r="AI566" s="408"/>
      <c r="AJ566" s="408"/>
      <c r="AK566" s="365"/>
      <c r="AL566" s="365"/>
    </row>
    <row r="567" spans="2:38" ht="15.75" x14ac:dyDescent="0.25">
      <c r="B567" s="20"/>
      <c r="C567" s="235" t="s">
        <v>159</v>
      </c>
      <c r="D567" s="17"/>
      <c r="E567" s="17"/>
      <c r="F567" s="17"/>
      <c r="G567" s="17"/>
      <c r="H567" s="17"/>
      <c r="I567" s="17"/>
      <c r="J567" s="17"/>
      <c r="K567" s="17"/>
      <c r="L567" s="17"/>
      <c r="M567" s="17"/>
      <c r="N567" s="17"/>
      <c r="O567" s="17"/>
      <c r="P567" s="17"/>
      <c r="Q567" s="17"/>
      <c r="R567" s="21"/>
      <c r="S567" s="408"/>
      <c r="T567" s="408"/>
      <c r="U567" s="408"/>
      <c r="V567" s="408"/>
      <c r="W567" s="408"/>
      <c r="X567" s="408"/>
      <c r="Y567" s="408"/>
      <c r="Z567" s="408"/>
      <c r="AA567" s="408"/>
      <c r="AB567" s="408"/>
      <c r="AC567" s="408"/>
      <c r="AD567" s="408"/>
      <c r="AE567" s="408"/>
      <c r="AF567" s="408"/>
      <c r="AG567" s="408"/>
      <c r="AH567" s="408"/>
      <c r="AI567" s="408"/>
      <c r="AJ567" s="408"/>
      <c r="AK567" s="365"/>
      <c r="AL567" s="365"/>
    </row>
    <row r="568" spans="2:38" ht="16.5" thickBot="1" x14ac:dyDescent="0.3">
      <c r="B568" s="60"/>
      <c r="C568" s="63"/>
      <c r="D568" s="63"/>
      <c r="E568" s="63"/>
      <c r="F568" s="63"/>
      <c r="G568" s="63"/>
      <c r="H568" s="63"/>
      <c r="I568" s="63"/>
      <c r="J568" s="642"/>
      <c r="K568" s="643"/>
      <c r="L568" s="643"/>
      <c r="M568" s="643"/>
      <c r="N568" s="643"/>
      <c r="O568" s="643"/>
      <c r="P568" s="643"/>
      <c r="Q568" s="643"/>
      <c r="R568" s="64"/>
      <c r="S568" s="408"/>
      <c r="T568" s="408"/>
      <c r="U568" s="408"/>
      <c r="V568" s="408"/>
      <c r="W568" s="408"/>
      <c r="X568" s="408"/>
      <c r="Y568" s="408"/>
      <c r="Z568" s="408"/>
      <c r="AA568" s="408"/>
      <c r="AB568" s="408"/>
      <c r="AC568" s="408"/>
      <c r="AD568" s="408"/>
      <c r="AE568" s="408"/>
      <c r="AF568" s="408"/>
      <c r="AG568" s="408"/>
      <c r="AH568" s="408"/>
      <c r="AI568" s="408"/>
      <c r="AJ568" s="408"/>
      <c r="AK568" s="365"/>
      <c r="AL568" s="365"/>
    </row>
    <row r="569" spans="2:38" ht="15.75" x14ac:dyDescent="0.25">
      <c r="B569" s="20"/>
      <c r="C569" s="17"/>
      <c r="D569" s="17"/>
      <c r="E569" s="17"/>
      <c r="F569" s="17"/>
      <c r="G569" s="17"/>
      <c r="H569" s="17"/>
      <c r="I569" s="17"/>
      <c r="J569" s="395"/>
      <c r="K569" s="396"/>
      <c r="L569" s="396"/>
      <c r="M569" s="396"/>
      <c r="N569" s="396"/>
      <c r="O569" s="396"/>
      <c r="P569" s="396"/>
      <c r="Q569" s="396"/>
      <c r="R569" s="21"/>
      <c r="S569" s="408"/>
      <c r="T569" s="408"/>
      <c r="U569" s="408"/>
      <c r="V569" s="408"/>
      <c r="W569" s="408"/>
      <c r="X569" s="408"/>
      <c r="Y569" s="408"/>
      <c r="Z569" s="408"/>
      <c r="AA569" s="408"/>
      <c r="AB569" s="408"/>
      <c r="AC569" s="408"/>
      <c r="AD569" s="408"/>
      <c r="AE569" s="408"/>
      <c r="AF569" s="408"/>
      <c r="AG569" s="408"/>
      <c r="AH569" s="408"/>
      <c r="AI569" s="408"/>
      <c r="AJ569" s="408"/>
      <c r="AK569" s="365"/>
      <c r="AL569" s="365"/>
    </row>
    <row r="570" spans="2:38" ht="15.75" x14ac:dyDescent="0.25">
      <c r="B570" s="20"/>
      <c r="C570" s="17"/>
      <c r="D570" s="17"/>
      <c r="E570" s="17"/>
      <c r="F570" s="17"/>
      <c r="G570" s="17"/>
      <c r="H570" s="17"/>
      <c r="I570" s="17"/>
      <c r="J570" s="395"/>
      <c r="K570" s="396"/>
      <c r="L570" s="396"/>
      <c r="M570" s="396"/>
      <c r="N570" s="396"/>
      <c r="O570" s="396"/>
      <c r="P570" s="396"/>
      <c r="Q570" s="396"/>
      <c r="R570" s="21"/>
      <c r="S570" s="408"/>
      <c r="T570" s="408"/>
      <c r="U570" s="408"/>
      <c r="V570" s="408"/>
      <c r="W570" s="408"/>
      <c r="X570" s="408"/>
      <c r="Y570" s="408"/>
      <c r="Z570" s="408"/>
      <c r="AA570" s="408"/>
      <c r="AB570" s="408"/>
      <c r="AC570" s="408"/>
      <c r="AD570" s="408"/>
      <c r="AE570" s="408"/>
      <c r="AF570" s="408"/>
      <c r="AG570" s="408"/>
      <c r="AH570" s="408"/>
      <c r="AI570" s="408"/>
      <c r="AJ570" s="408"/>
      <c r="AK570" s="365"/>
      <c r="AL570" s="365"/>
    </row>
    <row r="571" spans="2:38" ht="15.75" x14ac:dyDescent="0.25">
      <c r="B571" s="20"/>
      <c r="C571" s="17"/>
      <c r="D571" s="17"/>
      <c r="E571" s="17"/>
      <c r="F571" s="17"/>
      <c r="G571" s="17"/>
      <c r="H571" s="17"/>
      <c r="I571" s="17"/>
      <c r="J571" s="395"/>
      <c r="K571" s="396"/>
      <c r="L571" s="396"/>
      <c r="M571" s="396"/>
      <c r="N571" s="396"/>
      <c r="O571" s="396"/>
      <c r="P571" s="396"/>
      <c r="Q571" s="396"/>
      <c r="R571" s="21"/>
      <c r="S571" s="408"/>
      <c r="T571" s="408"/>
      <c r="U571" s="408"/>
      <c r="V571" s="408"/>
      <c r="W571" s="408"/>
      <c r="X571" s="408"/>
      <c r="Y571" s="408"/>
      <c r="Z571" s="408"/>
      <c r="AA571" s="408"/>
      <c r="AB571" s="408"/>
      <c r="AC571" s="408"/>
      <c r="AD571" s="408"/>
      <c r="AE571" s="408"/>
      <c r="AF571" s="408"/>
      <c r="AG571" s="408"/>
      <c r="AH571" s="408"/>
      <c r="AI571" s="408"/>
      <c r="AJ571" s="408"/>
      <c r="AK571" s="365"/>
      <c r="AL571" s="365"/>
    </row>
    <row r="572" spans="2:38" ht="15.75" x14ac:dyDescent="0.25">
      <c r="B572" s="20"/>
      <c r="C572" s="17"/>
      <c r="D572" s="17"/>
      <c r="E572" s="17"/>
      <c r="F572" s="17"/>
      <c r="G572" s="17"/>
      <c r="H572" s="17"/>
      <c r="I572" s="17"/>
      <c r="J572" s="395"/>
      <c r="K572" s="396"/>
      <c r="L572" s="396"/>
      <c r="M572" s="396"/>
      <c r="N572" s="396"/>
      <c r="O572" s="396"/>
      <c r="P572" s="396"/>
      <c r="Q572" s="396"/>
      <c r="R572" s="21"/>
      <c r="S572" s="408"/>
      <c r="T572" s="408"/>
      <c r="U572" s="408"/>
      <c r="V572" s="408"/>
      <c r="W572" s="408"/>
      <c r="X572" s="408"/>
      <c r="Y572" s="408"/>
      <c r="Z572" s="408"/>
      <c r="AA572" s="408"/>
      <c r="AB572" s="408"/>
      <c r="AC572" s="408"/>
      <c r="AD572" s="408"/>
      <c r="AE572" s="408"/>
      <c r="AF572" s="408"/>
      <c r="AG572" s="408"/>
      <c r="AH572" s="408"/>
      <c r="AI572" s="408"/>
      <c r="AJ572" s="408"/>
      <c r="AK572" s="365"/>
      <c r="AL572" s="365"/>
    </row>
    <row r="573" spans="2:38" ht="15.75" x14ac:dyDescent="0.25">
      <c r="B573" s="20"/>
      <c r="C573" s="17"/>
      <c r="D573" s="17"/>
      <c r="E573" s="17"/>
      <c r="F573" s="17"/>
      <c r="G573" s="17"/>
      <c r="H573" s="17"/>
      <c r="I573" s="17"/>
      <c r="J573" s="395"/>
      <c r="K573" s="396"/>
      <c r="L573" s="396"/>
      <c r="M573" s="396"/>
      <c r="N573" s="396"/>
      <c r="O573" s="396"/>
      <c r="P573" s="396"/>
      <c r="Q573" s="396"/>
      <c r="R573" s="21"/>
      <c r="S573" s="408"/>
      <c r="T573" s="408"/>
      <c r="U573" s="408"/>
      <c r="V573" s="408"/>
      <c r="W573" s="408"/>
      <c r="X573" s="408"/>
      <c r="Y573" s="408"/>
      <c r="Z573" s="408"/>
      <c r="AA573" s="408"/>
      <c r="AB573" s="408"/>
      <c r="AC573" s="408"/>
      <c r="AD573" s="408"/>
      <c r="AE573" s="408"/>
      <c r="AF573" s="408"/>
      <c r="AG573" s="408"/>
      <c r="AH573" s="408"/>
      <c r="AI573" s="408"/>
      <c r="AJ573" s="408"/>
      <c r="AK573" s="365"/>
      <c r="AL573" s="365"/>
    </row>
    <row r="574" spans="2:38" ht="15.75" x14ac:dyDescent="0.25">
      <c r="B574" s="20"/>
      <c r="C574" s="17"/>
      <c r="D574" s="17"/>
      <c r="E574" s="17"/>
      <c r="F574" s="17"/>
      <c r="G574" s="17"/>
      <c r="H574" s="17"/>
      <c r="I574" s="17"/>
      <c r="J574" s="395"/>
      <c r="K574" s="396"/>
      <c r="L574" s="396"/>
      <c r="M574" s="396"/>
      <c r="N574" s="396"/>
      <c r="O574" s="396"/>
      <c r="P574" s="396"/>
      <c r="Q574" s="396"/>
      <c r="R574" s="21"/>
      <c r="S574" s="408"/>
      <c r="T574" s="408"/>
      <c r="U574" s="408"/>
      <c r="V574" s="408"/>
      <c r="W574" s="408"/>
      <c r="X574" s="408"/>
      <c r="Y574" s="408"/>
      <c r="Z574" s="408"/>
      <c r="AA574" s="408"/>
      <c r="AB574" s="408"/>
      <c r="AC574" s="408"/>
      <c r="AD574" s="408"/>
      <c r="AE574" s="408"/>
      <c r="AF574" s="408"/>
      <c r="AG574" s="408"/>
      <c r="AH574" s="408"/>
      <c r="AI574" s="408"/>
      <c r="AJ574" s="408"/>
      <c r="AK574" s="365"/>
      <c r="AL574" s="365"/>
    </row>
    <row r="575" spans="2:38" ht="15.75" x14ac:dyDescent="0.25">
      <c r="B575" s="20"/>
      <c r="C575" s="17"/>
      <c r="D575" s="17"/>
      <c r="E575" s="17"/>
      <c r="F575" s="17"/>
      <c r="G575" s="17"/>
      <c r="H575" s="17"/>
      <c r="I575" s="17"/>
      <c r="J575" s="395"/>
      <c r="K575" s="396"/>
      <c r="L575" s="396"/>
      <c r="M575" s="396"/>
      <c r="N575" s="396"/>
      <c r="O575" s="396"/>
      <c r="P575" s="396"/>
      <c r="Q575" s="396"/>
      <c r="R575" s="21"/>
      <c r="S575" s="408"/>
      <c r="T575" s="408"/>
      <c r="U575" s="408"/>
      <c r="V575" s="408"/>
      <c r="W575" s="408"/>
      <c r="X575" s="408"/>
      <c r="Y575" s="408"/>
      <c r="Z575" s="408"/>
      <c r="AA575" s="408"/>
      <c r="AB575" s="408"/>
      <c r="AC575" s="408"/>
      <c r="AD575" s="408"/>
      <c r="AE575" s="408"/>
      <c r="AF575" s="408"/>
      <c r="AG575" s="408"/>
      <c r="AH575" s="408"/>
      <c r="AI575" s="408"/>
      <c r="AJ575" s="408"/>
      <c r="AK575" s="365"/>
      <c r="AL575" s="365"/>
    </row>
    <row r="576" spans="2:38" ht="15.75" x14ac:dyDescent="0.25">
      <c r="B576" s="20"/>
      <c r="C576" s="17"/>
      <c r="D576" s="17"/>
      <c r="E576" s="17"/>
      <c r="F576" s="17"/>
      <c r="G576" s="17"/>
      <c r="H576" s="17"/>
      <c r="I576" s="17"/>
      <c r="J576" s="395"/>
      <c r="K576" s="396"/>
      <c r="L576" s="396"/>
      <c r="M576" s="396"/>
      <c r="N576" s="396"/>
      <c r="O576" s="396"/>
      <c r="P576" s="396"/>
      <c r="Q576" s="396"/>
      <c r="R576" s="21"/>
      <c r="S576" s="408"/>
      <c r="T576" s="408"/>
      <c r="U576" s="408"/>
      <c r="V576" s="408"/>
      <c r="W576" s="408"/>
      <c r="X576" s="408"/>
      <c r="Y576" s="408"/>
      <c r="Z576" s="408"/>
      <c r="AA576" s="408"/>
      <c r="AB576" s="408"/>
      <c r="AC576" s="408"/>
      <c r="AD576" s="408"/>
      <c r="AE576" s="408"/>
      <c r="AF576" s="408"/>
      <c r="AG576" s="408"/>
      <c r="AH576" s="408"/>
      <c r="AI576" s="408"/>
      <c r="AJ576" s="408"/>
      <c r="AK576" s="365"/>
      <c r="AL576" s="365"/>
    </row>
    <row r="577" spans="2:38" ht="15.75" x14ac:dyDescent="0.25">
      <c r="B577" s="20"/>
      <c r="C577" s="17"/>
      <c r="D577" s="17"/>
      <c r="E577" s="17"/>
      <c r="F577" s="17"/>
      <c r="G577" s="17"/>
      <c r="H577" s="17"/>
      <c r="I577" s="17"/>
      <c r="J577" s="395"/>
      <c r="K577" s="396"/>
      <c r="L577" s="396"/>
      <c r="M577" s="396"/>
      <c r="N577" s="396"/>
      <c r="O577" s="396"/>
      <c r="P577" s="396"/>
      <c r="Q577" s="396"/>
      <c r="R577" s="21"/>
      <c r="S577" s="408"/>
      <c r="T577" s="408"/>
      <c r="U577" s="408"/>
      <c r="V577" s="408"/>
      <c r="W577" s="408"/>
      <c r="X577" s="408"/>
      <c r="Y577" s="408"/>
      <c r="Z577" s="408"/>
      <c r="AA577" s="408"/>
      <c r="AB577" s="408"/>
      <c r="AC577" s="408"/>
      <c r="AD577" s="408"/>
      <c r="AE577" s="408"/>
      <c r="AF577" s="408"/>
      <c r="AG577" s="408"/>
      <c r="AH577" s="408"/>
      <c r="AI577" s="408"/>
      <c r="AJ577" s="408"/>
      <c r="AK577" s="365"/>
      <c r="AL577" s="365"/>
    </row>
    <row r="578" spans="2:38" ht="15.75" x14ac:dyDescent="0.25">
      <c r="B578" s="20"/>
      <c r="C578" s="17"/>
      <c r="D578" s="17"/>
      <c r="E578" s="17"/>
      <c r="F578" s="17"/>
      <c r="G578" s="17"/>
      <c r="H578" s="17"/>
      <c r="I578" s="17"/>
      <c r="J578" s="395"/>
      <c r="K578" s="396"/>
      <c r="L578" s="396"/>
      <c r="M578" s="396"/>
      <c r="N578" s="396"/>
      <c r="O578" s="396"/>
      <c r="P578" s="396"/>
      <c r="Q578" s="396"/>
      <c r="R578" s="21"/>
      <c r="S578" s="408"/>
      <c r="T578" s="408"/>
      <c r="U578" s="408"/>
      <c r="V578" s="408"/>
      <c r="W578" s="408"/>
      <c r="X578" s="408"/>
      <c r="Y578" s="408"/>
      <c r="Z578" s="408"/>
      <c r="AA578" s="408"/>
      <c r="AB578" s="408"/>
      <c r="AC578" s="408"/>
      <c r="AD578" s="408"/>
      <c r="AE578" s="408"/>
      <c r="AF578" s="408"/>
      <c r="AG578" s="408"/>
      <c r="AH578" s="408"/>
      <c r="AI578" s="408"/>
      <c r="AJ578" s="408"/>
      <c r="AK578" s="365"/>
      <c r="AL578" s="365"/>
    </row>
    <row r="579" spans="2:38" ht="15.75" x14ac:dyDescent="0.25">
      <c r="B579" s="20"/>
      <c r="C579" s="17"/>
      <c r="D579" s="17"/>
      <c r="E579" s="17"/>
      <c r="F579" s="17"/>
      <c r="G579" s="17"/>
      <c r="H579" s="17"/>
      <c r="I579" s="17"/>
      <c r="J579" s="395"/>
      <c r="K579" s="396"/>
      <c r="L579" s="396"/>
      <c r="M579" s="396"/>
      <c r="N579" s="396"/>
      <c r="O579" s="396"/>
      <c r="P579" s="396"/>
      <c r="Q579" s="396"/>
      <c r="R579" s="21"/>
      <c r="S579" s="408"/>
      <c r="T579" s="408"/>
      <c r="U579" s="408"/>
      <c r="V579" s="408"/>
      <c r="W579" s="408"/>
      <c r="X579" s="408"/>
      <c r="Y579" s="408"/>
      <c r="Z579" s="408"/>
      <c r="AA579" s="408"/>
      <c r="AB579" s="408"/>
      <c r="AC579" s="408"/>
      <c r="AD579" s="408"/>
      <c r="AE579" s="408"/>
      <c r="AF579" s="408"/>
      <c r="AG579" s="408"/>
      <c r="AH579" s="408"/>
      <c r="AI579" s="408"/>
      <c r="AJ579" s="408"/>
      <c r="AK579" s="365"/>
      <c r="AL579" s="365"/>
    </row>
    <row r="580" spans="2:38" ht="16.5" thickBot="1" x14ac:dyDescent="0.3">
      <c r="B580" s="60"/>
      <c r="C580" s="63"/>
      <c r="D580" s="63"/>
      <c r="E580" s="63"/>
      <c r="F580" s="63"/>
      <c r="G580" s="63"/>
      <c r="H580" s="63"/>
      <c r="I580" s="63"/>
      <c r="J580" s="402"/>
      <c r="K580" s="403"/>
      <c r="L580" s="403"/>
      <c r="M580" s="403"/>
      <c r="N580" s="403"/>
      <c r="O580" s="403"/>
      <c r="P580" s="403"/>
      <c r="Q580" s="403"/>
      <c r="R580" s="64"/>
      <c r="S580" s="408"/>
      <c r="T580" s="408"/>
      <c r="U580" s="408"/>
      <c r="V580" s="408"/>
      <c r="W580" s="408"/>
      <c r="X580" s="408"/>
      <c r="Y580" s="408"/>
      <c r="Z580" s="408"/>
      <c r="AA580" s="408"/>
      <c r="AB580" s="408"/>
      <c r="AC580" s="408"/>
      <c r="AD580" s="408"/>
      <c r="AE580" s="408"/>
      <c r="AF580" s="408"/>
      <c r="AG580" s="408"/>
      <c r="AH580" s="408"/>
      <c r="AI580" s="408"/>
      <c r="AJ580" s="408"/>
      <c r="AK580" s="365"/>
      <c r="AL580" s="365"/>
    </row>
    <row r="581" spans="2:38" x14ac:dyDescent="0.25">
      <c r="S581" s="365"/>
      <c r="T581" s="365"/>
      <c r="U581" s="365"/>
      <c r="V581" s="365"/>
      <c r="W581" s="365"/>
      <c r="X581" s="365"/>
      <c r="Y581" s="365"/>
      <c r="Z581" s="365"/>
      <c r="AA581" s="365"/>
      <c r="AB581" s="365"/>
      <c r="AC581" s="365"/>
      <c r="AD581" s="365"/>
      <c r="AE581" s="365"/>
      <c r="AF581" s="365"/>
      <c r="AG581" s="365"/>
      <c r="AH581" s="365"/>
      <c r="AI581" s="365"/>
      <c r="AJ581" s="365"/>
      <c r="AK581" s="365"/>
      <c r="AL581" s="365"/>
    </row>
    <row r="582" spans="2:38" ht="15.75" thickBot="1" x14ac:dyDescent="0.3">
      <c r="S582" s="365"/>
      <c r="T582" s="365"/>
      <c r="U582" s="365"/>
      <c r="V582" s="365"/>
      <c r="W582" s="365"/>
      <c r="X582" s="365"/>
      <c r="Y582" s="365"/>
      <c r="Z582" s="365"/>
      <c r="AA582" s="365"/>
      <c r="AB582" s="365"/>
      <c r="AC582" s="365"/>
      <c r="AD582" s="365"/>
      <c r="AE582" s="365"/>
      <c r="AF582" s="365"/>
      <c r="AG582" s="365"/>
      <c r="AH582" s="365"/>
      <c r="AI582" s="365"/>
      <c r="AJ582" s="365"/>
      <c r="AK582" s="365"/>
      <c r="AL582" s="365"/>
    </row>
    <row r="583" spans="2:38" x14ac:dyDescent="0.25">
      <c r="B583" s="40" t="str">
        <f>"Version " &amp; Version</f>
        <v>Version FINAL 03/31/2017</v>
      </c>
      <c r="C583" s="204"/>
      <c r="D583" s="204"/>
      <c r="E583" s="204"/>
      <c r="F583" s="204"/>
      <c r="G583" s="204"/>
      <c r="H583" s="204"/>
      <c r="I583" s="204"/>
      <c r="J583" s="3"/>
      <c r="K583" s="3"/>
      <c r="L583" s="3"/>
      <c r="M583" s="3"/>
      <c r="N583" s="3"/>
      <c r="O583" s="3"/>
      <c r="P583" s="3"/>
      <c r="Q583" s="3"/>
      <c r="R583" s="34"/>
      <c r="S583" s="411"/>
      <c r="T583" s="411"/>
      <c r="U583" s="411"/>
      <c r="V583" s="411"/>
      <c r="W583" s="411"/>
      <c r="X583" s="411"/>
      <c r="Y583" s="411"/>
      <c r="Z583" s="411"/>
      <c r="AA583" s="411"/>
      <c r="AB583" s="411"/>
      <c r="AC583" s="411"/>
      <c r="AD583" s="411"/>
      <c r="AE583" s="411"/>
      <c r="AF583" s="411"/>
      <c r="AG583" s="411"/>
      <c r="AH583" s="411"/>
      <c r="AI583" s="411"/>
      <c r="AJ583" s="411"/>
      <c r="AK583" s="365"/>
      <c r="AL583" s="365"/>
    </row>
    <row r="584" spans="2:38" ht="15.75" x14ac:dyDescent="0.25">
      <c r="B584" s="487" t="s">
        <v>160</v>
      </c>
      <c r="C584" s="488"/>
      <c r="D584" s="488"/>
      <c r="E584" s="488"/>
      <c r="F584" s="488"/>
      <c r="G584" s="488"/>
      <c r="H584" s="488"/>
      <c r="I584" s="488"/>
      <c r="J584" s="488"/>
      <c r="K584" s="488"/>
      <c r="L584" s="488"/>
      <c r="M584" s="488"/>
      <c r="N584" s="488"/>
      <c r="O584" s="488"/>
      <c r="P584" s="488"/>
      <c r="Q584" s="488"/>
      <c r="R584" s="489"/>
      <c r="S584" s="409"/>
      <c r="T584" s="409"/>
      <c r="U584" s="409"/>
      <c r="V584" s="409"/>
      <c r="W584" s="409"/>
      <c r="X584" s="409"/>
      <c r="Y584" s="409"/>
      <c r="Z584" s="409"/>
      <c r="AA584" s="409"/>
      <c r="AB584" s="409"/>
      <c r="AC584" s="409"/>
      <c r="AD584" s="409"/>
      <c r="AE584" s="409"/>
      <c r="AF584" s="409"/>
      <c r="AG584" s="409"/>
      <c r="AH584" s="409"/>
      <c r="AI584" s="409"/>
      <c r="AJ584" s="409"/>
      <c r="AK584" s="365"/>
      <c r="AL584" s="365"/>
    </row>
    <row r="585" spans="2:38" ht="15.75" x14ac:dyDescent="0.25">
      <c r="B585" s="487" t="s">
        <v>161</v>
      </c>
      <c r="C585" s="488"/>
      <c r="D585" s="488"/>
      <c r="E585" s="488"/>
      <c r="F585" s="488"/>
      <c r="G585" s="488"/>
      <c r="H585" s="488"/>
      <c r="I585" s="488"/>
      <c r="J585" s="488"/>
      <c r="K585" s="488"/>
      <c r="L585" s="488"/>
      <c r="M585" s="488"/>
      <c r="N585" s="488"/>
      <c r="O585" s="488"/>
      <c r="P585" s="488"/>
      <c r="Q585" s="488"/>
      <c r="R585" s="489"/>
      <c r="S585" s="409"/>
      <c r="T585" s="409"/>
      <c r="U585" s="409"/>
      <c r="V585" s="409"/>
      <c r="W585" s="409"/>
      <c r="X585" s="409"/>
      <c r="Y585" s="409"/>
      <c r="Z585" s="409"/>
      <c r="AA585" s="409"/>
      <c r="AB585" s="409"/>
      <c r="AC585" s="409"/>
      <c r="AD585" s="409"/>
      <c r="AE585" s="409"/>
      <c r="AF585" s="409"/>
      <c r="AG585" s="409"/>
      <c r="AH585" s="409"/>
      <c r="AI585" s="409"/>
      <c r="AJ585" s="409"/>
      <c r="AK585" s="365"/>
      <c r="AL585" s="365"/>
    </row>
    <row r="586" spans="2:38" ht="15.75" x14ac:dyDescent="0.25">
      <c r="B586" s="391"/>
      <c r="C586" s="392"/>
      <c r="D586" s="392"/>
      <c r="E586" s="392"/>
      <c r="F586" s="392"/>
      <c r="G586" s="392"/>
      <c r="H586" s="392"/>
      <c r="I586" s="392"/>
      <c r="J586" s="49"/>
      <c r="K586" s="392"/>
      <c r="L586" s="392"/>
      <c r="M586" s="392"/>
      <c r="N586" s="392"/>
      <c r="O586" s="392"/>
      <c r="P586" s="392"/>
      <c r="Q586" s="392"/>
      <c r="R586" s="393"/>
      <c r="S586" s="409"/>
      <c r="T586" s="409"/>
      <c r="U586" s="409"/>
      <c r="V586" s="409"/>
      <c r="W586" s="409"/>
      <c r="X586" s="409"/>
      <c r="Y586" s="409"/>
      <c r="Z586" s="409"/>
      <c r="AA586" s="409"/>
      <c r="AB586" s="409"/>
      <c r="AC586" s="409"/>
      <c r="AD586" s="409"/>
      <c r="AE586" s="409"/>
      <c r="AF586" s="409"/>
      <c r="AG586" s="409"/>
      <c r="AH586" s="409"/>
      <c r="AI586" s="409"/>
      <c r="AJ586" s="409"/>
      <c r="AK586" s="365"/>
      <c r="AL586" s="365"/>
    </row>
    <row r="587" spans="2:38" ht="15.75" x14ac:dyDescent="0.25">
      <c r="B587" s="487" t="s">
        <v>206</v>
      </c>
      <c r="C587" s="488"/>
      <c r="D587" s="488"/>
      <c r="E587" s="488"/>
      <c r="F587" s="488"/>
      <c r="G587" s="488"/>
      <c r="H587" s="488"/>
      <c r="I587" s="488"/>
      <c r="J587" s="488"/>
      <c r="K587" s="488"/>
      <c r="L587" s="488"/>
      <c r="M587" s="488"/>
      <c r="N587" s="488"/>
      <c r="O587" s="488"/>
      <c r="P587" s="488"/>
      <c r="Q587" s="488"/>
      <c r="R587" s="489"/>
      <c r="S587" s="409"/>
      <c r="T587" s="409"/>
      <c r="U587" s="409"/>
      <c r="V587" s="409"/>
      <c r="W587" s="409"/>
      <c r="X587" s="409"/>
      <c r="Y587" s="409"/>
      <c r="Z587" s="409"/>
      <c r="AA587" s="409"/>
      <c r="AB587" s="409"/>
      <c r="AC587" s="409"/>
      <c r="AD587" s="409"/>
      <c r="AE587" s="409"/>
      <c r="AF587" s="409"/>
      <c r="AG587" s="409"/>
      <c r="AH587" s="409"/>
      <c r="AI587" s="409"/>
      <c r="AJ587" s="409"/>
      <c r="AK587" s="365"/>
      <c r="AL587" s="365"/>
    </row>
    <row r="588" spans="2:38" ht="15.75" x14ac:dyDescent="0.25">
      <c r="B588" s="20"/>
      <c r="C588" s="14"/>
      <c r="D588" s="14"/>
      <c r="E588" s="14"/>
      <c r="F588" s="14"/>
      <c r="G588" s="14"/>
      <c r="H588" s="14"/>
      <c r="I588" s="14"/>
      <c r="J588" s="14"/>
      <c r="K588" s="14"/>
      <c r="L588" s="14"/>
      <c r="M588" s="14"/>
      <c r="N588" s="14"/>
      <c r="O588" s="14"/>
      <c r="P588" s="14"/>
      <c r="Q588" s="14"/>
      <c r="R588" s="21"/>
      <c r="S588" s="408"/>
      <c r="T588" s="408"/>
      <c r="U588" s="408"/>
      <c r="V588" s="408"/>
      <c r="W588" s="408"/>
      <c r="X588" s="408"/>
      <c r="Y588" s="408"/>
      <c r="Z588" s="408"/>
      <c r="AA588" s="408"/>
      <c r="AB588" s="408"/>
      <c r="AC588" s="408"/>
      <c r="AD588" s="408"/>
      <c r="AE588" s="408"/>
      <c r="AF588" s="408"/>
      <c r="AG588" s="408"/>
      <c r="AH588" s="408"/>
      <c r="AI588" s="408"/>
      <c r="AJ588" s="408"/>
      <c r="AK588" s="365"/>
      <c r="AL588" s="365"/>
    </row>
    <row r="589" spans="2:38" ht="15.75" x14ac:dyDescent="0.25">
      <c r="B589" s="20"/>
      <c r="C589" s="188"/>
      <c r="D589" s="218" t="s">
        <v>117</v>
      </c>
      <c r="E589" s="218" t="s">
        <v>118</v>
      </c>
      <c r="F589" s="218" t="s">
        <v>119</v>
      </c>
      <c r="G589" s="218" t="s">
        <v>120</v>
      </c>
      <c r="H589" s="218" t="s">
        <v>30</v>
      </c>
      <c r="I589" s="218" t="s">
        <v>121</v>
      </c>
      <c r="J589" s="218" t="s">
        <v>122</v>
      </c>
      <c r="K589" s="218" t="s">
        <v>123</v>
      </c>
      <c r="L589" s="218" t="s">
        <v>124</v>
      </c>
      <c r="M589" s="218" t="s">
        <v>125</v>
      </c>
      <c r="N589" s="218" t="s">
        <v>126</v>
      </c>
      <c r="O589" s="218" t="s">
        <v>127</v>
      </c>
      <c r="P589" s="331"/>
      <c r="Q589" s="14"/>
      <c r="R589" s="21"/>
      <c r="S589" s="408"/>
      <c r="T589" s="408"/>
      <c r="U589" s="408"/>
      <c r="V589" s="408"/>
      <c r="W589" s="408"/>
      <c r="X589" s="408"/>
      <c r="Y589" s="408"/>
      <c r="Z589" s="408"/>
      <c r="AA589" s="408"/>
      <c r="AB589" s="408"/>
      <c r="AC589" s="408"/>
      <c r="AD589" s="408"/>
      <c r="AE589" s="408"/>
      <c r="AF589" s="408"/>
      <c r="AG589" s="408"/>
      <c r="AH589" s="408"/>
      <c r="AI589" s="408"/>
      <c r="AJ589" s="408"/>
      <c r="AK589" s="365"/>
      <c r="AL589" s="365"/>
    </row>
    <row r="590" spans="2:38" ht="15.75" x14ac:dyDescent="0.25">
      <c r="B590" s="20"/>
      <c r="C590" s="236"/>
      <c r="D590" s="237"/>
      <c r="E590" s="237"/>
      <c r="F590" s="237"/>
      <c r="G590" s="237"/>
      <c r="H590" s="237"/>
      <c r="I590" s="237"/>
      <c r="J590" s="237"/>
      <c r="K590" s="237"/>
      <c r="L590" s="237"/>
      <c r="M590" s="237"/>
      <c r="N590" s="237"/>
      <c r="O590" s="237"/>
      <c r="P590" s="237"/>
      <c r="Q590" s="14"/>
      <c r="R590" s="21"/>
      <c r="S590" s="408"/>
      <c r="T590" s="408"/>
      <c r="U590" s="408"/>
      <c r="V590" s="408"/>
      <c r="W590" s="408"/>
      <c r="X590" s="408"/>
      <c r="Y590" s="408"/>
      <c r="Z590" s="408"/>
      <c r="AA590" s="408"/>
      <c r="AB590" s="408"/>
      <c r="AC590" s="408"/>
      <c r="AD590" s="408"/>
      <c r="AE590" s="408"/>
      <c r="AF590" s="408"/>
      <c r="AG590" s="408"/>
      <c r="AH590" s="408"/>
      <c r="AI590" s="408"/>
      <c r="AJ590" s="408"/>
      <c r="AK590" s="365"/>
      <c r="AL590" s="365"/>
    </row>
    <row r="591" spans="2:38" ht="15.75" x14ac:dyDescent="0.25">
      <c r="B591" s="20"/>
      <c r="C591" s="283" t="s">
        <v>162</v>
      </c>
      <c r="D591" s="237"/>
      <c r="E591" s="237"/>
      <c r="F591" s="237"/>
      <c r="G591" s="237"/>
      <c r="H591" s="237"/>
      <c r="I591" s="237"/>
      <c r="J591" s="237"/>
      <c r="K591" s="237"/>
      <c r="L591" s="237"/>
      <c r="M591" s="237"/>
      <c r="N591" s="237"/>
      <c r="O591" s="237"/>
      <c r="P591" s="237"/>
      <c r="Q591" s="14"/>
      <c r="R591" s="21"/>
      <c r="S591" s="408"/>
      <c r="T591" s="408"/>
      <c r="U591" s="408"/>
      <c r="V591" s="408"/>
      <c r="W591" s="408"/>
      <c r="X591" s="408"/>
      <c r="Y591" s="408"/>
      <c r="Z591" s="408"/>
      <c r="AA591" s="408"/>
      <c r="AB591" s="408"/>
      <c r="AC591" s="408"/>
      <c r="AD591" s="408"/>
      <c r="AE591" s="408"/>
      <c r="AF591" s="408"/>
      <c r="AG591" s="408"/>
      <c r="AH591" s="408"/>
      <c r="AI591" s="408"/>
      <c r="AJ591" s="408"/>
      <c r="AK591" s="365"/>
      <c r="AL591" s="365"/>
    </row>
    <row r="592" spans="2:38" ht="15.75" x14ac:dyDescent="0.25">
      <c r="B592" s="20"/>
      <c r="C592" s="236"/>
      <c r="D592" s="238">
        <f>D596-D594</f>
        <v>22.14</v>
      </c>
      <c r="E592" s="238">
        <f t="shared" ref="E592:O592" si="32">E596-E594</f>
        <v>20.18</v>
      </c>
      <c r="F592" s="238">
        <f t="shared" si="32"/>
        <v>22.14</v>
      </c>
      <c r="G592" s="238">
        <f t="shared" si="32"/>
        <v>21.43</v>
      </c>
      <c r="H592" s="238">
        <f t="shared" si="32"/>
        <v>22.14</v>
      </c>
      <c r="I592" s="238">
        <f t="shared" si="32"/>
        <v>21.43</v>
      </c>
      <c r="J592" s="238">
        <f t="shared" si="32"/>
        <v>22.14</v>
      </c>
      <c r="K592" s="238">
        <f t="shared" si="32"/>
        <v>22.14</v>
      </c>
      <c r="L592" s="238">
        <f t="shared" si="32"/>
        <v>21.43</v>
      </c>
      <c r="M592" s="238">
        <f t="shared" si="32"/>
        <v>22.14</v>
      </c>
      <c r="N592" s="238">
        <f t="shared" si="32"/>
        <v>21.43</v>
      </c>
      <c r="O592" s="238">
        <f t="shared" si="32"/>
        <v>22.14</v>
      </c>
      <c r="P592" s="238"/>
      <c r="Q592" s="14"/>
      <c r="R592" s="21"/>
      <c r="S592" s="408"/>
      <c r="T592" s="408"/>
      <c r="U592" s="408"/>
      <c r="V592" s="408"/>
      <c r="W592" s="408"/>
      <c r="X592" s="408"/>
      <c r="Y592" s="408"/>
      <c r="Z592" s="408"/>
      <c r="AA592" s="408"/>
      <c r="AB592" s="408"/>
      <c r="AC592" s="408"/>
      <c r="AD592" s="408"/>
      <c r="AE592" s="408"/>
      <c r="AF592" s="408"/>
      <c r="AG592" s="408"/>
      <c r="AH592" s="408"/>
      <c r="AI592" s="408"/>
      <c r="AJ592" s="408"/>
      <c r="AK592" s="365"/>
      <c r="AL592" s="365"/>
    </row>
    <row r="593" spans="2:38" ht="15.75" x14ac:dyDescent="0.25">
      <c r="B593" s="20"/>
      <c r="C593" s="283" t="s">
        <v>163</v>
      </c>
      <c r="D593"/>
      <c r="E593"/>
      <c r="F593"/>
      <c r="G593" s="284"/>
      <c r="H593" s="237"/>
      <c r="I593" s="237"/>
      <c r="J593" s="237"/>
      <c r="K593" s="237"/>
      <c r="L593" s="237"/>
      <c r="M593" s="237"/>
      <c r="N593" s="237"/>
      <c r="O593" s="237"/>
      <c r="P593" s="237"/>
      <c r="Q593" s="14"/>
      <c r="R593" s="21"/>
      <c r="S593" s="408"/>
      <c r="T593" s="408"/>
      <c r="U593" s="408"/>
      <c r="V593" s="408"/>
      <c r="W593" s="408"/>
      <c r="X593" s="408"/>
      <c r="Y593" s="408"/>
      <c r="Z593" s="408"/>
      <c r="AA593" s="408"/>
      <c r="AB593" s="408"/>
      <c r="AC593" s="408"/>
      <c r="AD593" s="408"/>
      <c r="AE593" s="408"/>
      <c r="AF593" s="408"/>
      <c r="AG593" s="408"/>
      <c r="AH593" s="408"/>
      <c r="AI593" s="408"/>
      <c r="AJ593" s="408"/>
      <c r="AK593" s="365"/>
      <c r="AL593" s="365"/>
    </row>
    <row r="594" spans="2:38" ht="15.75" x14ac:dyDescent="0.25">
      <c r="B594" s="20"/>
      <c r="C594" s="236"/>
      <c r="D594" s="238">
        <f>ROUND(2/7*D596,2)</f>
        <v>8.86</v>
      </c>
      <c r="E594" s="238">
        <f t="shared" ref="E594:O594" si="33">ROUND(2/7*E596,2)</f>
        <v>8.07</v>
      </c>
      <c r="F594" s="238">
        <f t="shared" si="33"/>
        <v>8.86</v>
      </c>
      <c r="G594" s="238">
        <f t="shared" si="33"/>
        <v>8.57</v>
      </c>
      <c r="H594" s="238">
        <f t="shared" si="33"/>
        <v>8.86</v>
      </c>
      <c r="I594" s="238">
        <f t="shared" si="33"/>
        <v>8.57</v>
      </c>
      <c r="J594" s="238">
        <f t="shared" si="33"/>
        <v>8.86</v>
      </c>
      <c r="K594" s="238">
        <f t="shared" si="33"/>
        <v>8.86</v>
      </c>
      <c r="L594" s="238">
        <f t="shared" si="33"/>
        <v>8.57</v>
      </c>
      <c r="M594" s="238">
        <f t="shared" si="33"/>
        <v>8.86</v>
      </c>
      <c r="N594" s="238">
        <f t="shared" si="33"/>
        <v>8.57</v>
      </c>
      <c r="O594" s="238">
        <f t="shared" si="33"/>
        <v>8.86</v>
      </c>
      <c r="P594" s="238"/>
      <c r="Q594" s="14"/>
      <c r="R594" s="21"/>
      <c r="S594" s="408"/>
      <c r="T594" s="408"/>
      <c r="U594" s="408"/>
      <c r="V594" s="408"/>
      <c r="W594" s="408"/>
      <c r="X594" s="408"/>
      <c r="Y594" s="408"/>
      <c r="Z594" s="408"/>
      <c r="AA594" s="408"/>
      <c r="AB594" s="408"/>
      <c r="AC594" s="408"/>
      <c r="AD594" s="408"/>
      <c r="AE594" s="408"/>
      <c r="AF594" s="408"/>
      <c r="AG594" s="408"/>
      <c r="AH594" s="408"/>
      <c r="AI594" s="408"/>
      <c r="AJ594" s="408"/>
      <c r="AK594" s="365"/>
      <c r="AL594" s="365"/>
    </row>
    <row r="595" spans="2:38" ht="15.75" x14ac:dyDescent="0.25">
      <c r="B595" s="20"/>
      <c r="C595" s="283" t="s">
        <v>164</v>
      </c>
      <c r="D595" s="237"/>
      <c r="E595" s="237"/>
      <c r="F595" s="237"/>
      <c r="G595" s="237"/>
      <c r="H595" s="237"/>
      <c r="I595" s="237"/>
      <c r="J595" s="237"/>
      <c r="K595" s="237"/>
      <c r="L595" s="237"/>
      <c r="M595" s="237"/>
      <c r="N595" s="237"/>
      <c r="O595" s="237"/>
      <c r="P595" s="237"/>
      <c r="Q595" s="14"/>
      <c r="R595" s="21"/>
      <c r="S595" s="408"/>
      <c r="T595" s="408"/>
      <c r="U595" s="408"/>
      <c r="V595" s="408"/>
      <c r="W595" s="408"/>
      <c r="X595" s="408"/>
      <c r="Y595" s="408"/>
      <c r="Z595" s="408"/>
      <c r="AA595" s="408"/>
      <c r="AB595" s="408"/>
      <c r="AC595" s="408"/>
      <c r="AD595" s="408"/>
      <c r="AE595" s="408"/>
      <c r="AF595" s="408"/>
      <c r="AG595" s="408"/>
      <c r="AH595" s="408"/>
      <c r="AI595" s="408"/>
      <c r="AJ595" s="408"/>
      <c r="AK595" s="365"/>
      <c r="AL595" s="365"/>
    </row>
    <row r="596" spans="2:38" ht="15.75" x14ac:dyDescent="0.25">
      <c r="B596" s="20"/>
      <c r="C596" s="236"/>
      <c r="D596" s="239">
        <v>31</v>
      </c>
      <c r="E596" s="239">
        <v>28.25</v>
      </c>
      <c r="F596" s="239">
        <v>31</v>
      </c>
      <c r="G596" s="239">
        <v>30</v>
      </c>
      <c r="H596" s="239">
        <v>31</v>
      </c>
      <c r="I596" s="239">
        <v>30</v>
      </c>
      <c r="J596" s="239">
        <v>31</v>
      </c>
      <c r="K596" s="239">
        <v>31</v>
      </c>
      <c r="L596" s="239">
        <v>30</v>
      </c>
      <c r="M596" s="239">
        <v>31</v>
      </c>
      <c r="N596" s="239">
        <v>30</v>
      </c>
      <c r="O596" s="239">
        <v>31</v>
      </c>
      <c r="P596" s="239"/>
      <c r="Q596" s="14"/>
      <c r="R596" s="21"/>
      <c r="S596" s="408"/>
      <c r="T596" s="408"/>
      <c r="U596" s="408"/>
      <c r="V596" s="408"/>
      <c r="W596" s="408"/>
      <c r="X596" s="408"/>
      <c r="Y596" s="408"/>
      <c r="Z596" s="408"/>
      <c r="AA596" s="408"/>
      <c r="AB596" s="408"/>
      <c r="AC596" s="408"/>
      <c r="AD596" s="408"/>
      <c r="AE596" s="408"/>
      <c r="AF596" s="408"/>
      <c r="AG596" s="408"/>
      <c r="AH596" s="408"/>
      <c r="AI596" s="408"/>
      <c r="AJ596" s="408"/>
      <c r="AK596" s="365"/>
      <c r="AL596" s="365"/>
    </row>
    <row r="597" spans="2:38" ht="15.75" x14ac:dyDescent="0.25">
      <c r="B597" s="20"/>
      <c r="C597" s="283" t="s">
        <v>167</v>
      </c>
      <c r="D597" s="239"/>
      <c r="E597" s="239"/>
      <c r="F597" s="239"/>
      <c r="G597" s="239"/>
      <c r="H597" s="239"/>
      <c r="I597" s="239"/>
      <c r="J597" s="239"/>
      <c r="K597" s="239"/>
      <c r="L597" s="239"/>
      <c r="M597" s="239"/>
      <c r="N597" s="239"/>
      <c r="O597" s="239"/>
      <c r="P597" s="239"/>
      <c r="Q597" s="14"/>
      <c r="R597" s="21"/>
      <c r="S597" s="408"/>
      <c r="T597" s="408"/>
      <c r="U597" s="408"/>
      <c r="V597" s="408"/>
      <c r="W597" s="408"/>
      <c r="X597" s="408"/>
      <c r="Y597" s="408"/>
      <c r="Z597" s="408"/>
      <c r="AA597" s="408"/>
      <c r="AB597" s="408"/>
      <c r="AC597" s="408"/>
      <c r="AD597" s="408"/>
      <c r="AE597" s="408"/>
      <c r="AF597" s="408"/>
      <c r="AG597" s="408"/>
      <c r="AH597" s="408"/>
      <c r="AI597" s="408"/>
      <c r="AJ597" s="408"/>
      <c r="AK597" s="365"/>
      <c r="AL597" s="365"/>
    </row>
    <row r="598" spans="2:38" ht="15.75" x14ac:dyDescent="0.25">
      <c r="B598" s="20"/>
      <c r="C598" s="236"/>
      <c r="D598" s="239">
        <v>1</v>
      </c>
      <c r="E598" s="239">
        <v>0</v>
      </c>
      <c r="F598" s="239">
        <v>0</v>
      </c>
      <c r="G598" s="239">
        <v>0</v>
      </c>
      <c r="H598" s="239">
        <v>1</v>
      </c>
      <c r="I598" s="239">
        <v>0</v>
      </c>
      <c r="J598" s="239">
        <v>1</v>
      </c>
      <c r="K598" s="239">
        <v>0</v>
      </c>
      <c r="L598" s="239">
        <v>1</v>
      </c>
      <c r="M598" s="239">
        <v>0</v>
      </c>
      <c r="N598" s="239">
        <v>1</v>
      </c>
      <c r="O598" s="239">
        <v>1</v>
      </c>
      <c r="P598" s="239"/>
      <c r="Q598" s="14"/>
      <c r="R598" s="21"/>
      <c r="S598" s="408"/>
      <c r="T598" s="408"/>
      <c r="U598" s="408"/>
      <c r="V598" s="408"/>
      <c r="W598" s="408"/>
      <c r="X598" s="408"/>
      <c r="Y598" s="408"/>
      <c r="Z598" s="408"/>
      <c r="AA598" s="408"/>
      <c r="AB598" s="408"/>
      <c r="AC598" s="408"/>
      <c r="AD598" s="408"/>
      <c r="AE598" s="408"/>
      <c r="AF598" s="408"/>
      <c r="AG598" s="408"/>
      <c r="AH598" s="408"/>
      <c r="AI598" s="408"/>
      <c r="AJ598" s="408"/>
      <c r="AK598" s="365"/>
      <c r="AL598" s="365"/>
    </row>
    <row r="599" spans="2:38" ht="15.75" x14ac:dyDescent="0.25">
      <c r="B599" s="20"/>
      <c r="C599" s="236"/>
      <c r="D599" s="238"/>
      <c r="E599" s="238"/>
      <c r="F599" s="238"/>
      <c r="G599" s="238"/>
      <c r="H599" s="238"/>
      <c r="I599" s="238"/>
      <c r="J599" s="238"/>
      <c r="K599" s="238"/>
      <c r="L599" s="238"/>
      <c r="M599" s="238"/>
      <c r="N599" s="238"/>
      <c r="O599" s="238"/>
      <c r="P599" s="238"/>
      <c r="Q599" s="14"/>
      <c r="R599" s="21"/>
      <c r="S599" s="408"/>
      <c r="T599" s="408"/>
      <c r="U599" s="408"/>
      <c r="V599" s="408"/>
      <c r="W599" s="408"/>
      <c r="X599" s="408"/>
      <c r="Y599" s="408"/>
      <c r="Z599" s="408"/>
      <c r="AA599" s="408"/>
      <c r="AB599" s="408"/>
      <c r="AC599" s="408"/>
      <c r="AD599" s="408"/>
      <c r="AE599" s="408"/>
      <c r="AF599" s="408"/>
      <c r="AG599" s="408"/>
      <c r="AH599" s="408"/>
      <c r="AI599" s="408"/>
      <c r="AJ599" s="408"/>
      <c r="AK599" s="365"/>
      <c r="AL599" s="365"/>
    </row>
    <row r="600" spans="2:38" ht="15.75" x14ac:dyDescent="0.25">
      <c r="B600" s="20"/>
      <c r="C600" s="244" t="s">
        <v>169</v>
      </c>
      <c r="D600" s="237"/>
      <c r="E600" s="237"/>
      <c r="F600" s="237"/>
      <c r="G600" s="237"/>
      <c r="H600" s="237"/>
      <c r="I600" s="237"/>
      <c r="J600" s="237"/>
      <c r="K600" s="237"/>
      <c r="L600" s="237"/>
      <c r="M600" s="237"/>
      <c r="N600" s="237"/>
      <c r="O600" s="237"/>
      <c r="P600" s="237"/>
      <c r="Q600" s="14"/>
      <c r="R600" s="21"/>
      <c r="S600" s="408"/>
      <c r="T600" s="408"/>
      <c r="U600" s="408"/>
      <c r="V600" s="408"/>
      <c r="W600" s="408"/>
      <c r="X600" s="408"/>
      <c r="Y600" s="408"/>
      <c r="Z600" s="408"/>
      <c r="AA600" s="408"/>
      <c r="AB600" s="408"/>
      <c r="AC600" s="408"/>
      <c r="AD600" s="408"/>
      <c r="AE600" s="408"/>
      <c r="AF600" s="408"/>
      <c r="AG600" s="408"/>
      <c r="AH600" s="408"/>
      <c r="AI600" s="408"/>
      <c r="AJ600" s="408"/>
      <c r="AK600" s="365"/>
      <c r="AL600" s="365"/>
    </row>
    <row r="601" spans="2:38" ht="15.75" x14ac:dyDescent="0.25">
      <c r="B601" s="20"/>
      <c r="C601" s="236"/>
      <c r="D601" s="237"/>
      <c r="E601" s="237"/>
      <c r="F601" s="237"/>
      <c r="G601" s="237"/>
      <c r="H601" s="237"/>
      <c r="I601" s="237"/>
      <c r="J601" s="237"/>
      <c r="K601" s="237"/>
      <c r="L601" s="237"/>
      <c r="M601" s="237"/>
      <c r="N601" s="237"/>
      <c r="O601" s="237"/>
      <c r="P601" s="237"/>
      <c r="Q601" s="14"/>
      <c r="R601" s="21"/>
      <c r="S601" s="408"/>
      <c r="T601" s="408"/>
      <c r="U601" s="408"/>
      <c r="V601" s="408"/>
      <c r="W601" s="408"/>
      <c r="X601" s="408"/>
      <c r="Y601" s="408"/>
      <c r="Z601" s="408"/>
      <c r="AA601" s="408"/>
      <c r="AB601" s="408"/>
      <c r="AC601" s="408"/>
      <c r="AD601" s="408"/>
      <c r="AE601" s="408"/>
      <c r="AF601" s="408"/>
      <c r="AG601" s="408"/>
      <c r="AH601" s="408"/>
      <c r="AI601" s="408"/>
      <c r="AJ601" s="408"/>
      <c r="AK601" s="365"/>
      <c r="AL601" s="365"/>
    </row>
    <row r="602" spans="2:38" ht="15.75" x14ac:dyDescent="0.25">
      <c r="B602" s="20"/>
      <c r="C602" s="285" t="s">
        <v>165</v>
      </c>
      <c r="D602" s="14"/>
      <c r="E602" s="14"/>
      <c r="F602" s="14"/>
      <c r="G602" s="14"/>
      <c r="H602" s="14"/>
      <c r="I602" s="14"/>
      <c r="J602" s="14"/>
      <c r="K602" s="14"/>
      <c r="L602" s="14"/>
      <c r="M602" s="14"/>
      <c r="N602" s="14"/>
      <c r="O602" s="14"/>
      <c r="P602" s="14"/>
      <c r="Q602" s="14"/>
      <c r="R602" s="21"/>
      <c r="S602" s="408"/>
      <c r="T602" s="408"/>
      <c r="U602" s="408"/>
      <c r="V602" s="408"/>
      <c r="W602" s="408"/>
      <c r="X602" s="408"/>
      <c r="Y602" s="408"/>
      <c r="Z602" s="408"/>
      <c r="AA602" s="408"/>
      <c r="AB602" s="408"/>
      <c r="AC602" s="408"/>
      <c r="AD602" s="408"/>
      <c r="AE602" s="408"/>
      <c r="AF602" s="408"/>
      <c r="AG602" s="408"/>
      <c r="AH602" s="408"/>
      <c r="AI602" s="408"/>
      <c r="AJ602" s="408"/>
      <c r="AK602" s="365"/>
      <c r="AL602" s="365"/>
    </row>
    <row r="603" spans="2:38" ht="15.75" x14ac:dyDescent="0.25">
      <c r="B603" s="20"/>
      <c r="C603" s="14"/>
      <c r="D603" s="243">
        <f>IFERROR(SUM(AI50:AJ56,AI73),0)</f>
        <v>0</v>
      </c>
      <c r="E603" s="243">
        <f>IFERROR(SUM(AI86:AJ92,AI109),0)</f>
        <v>0</v>
      </c>
      <c r="F603" s="243">
        <f>IFERROR(SUM(AI122:AJ128,AI145),0)</f>
        <v>0</v>
      </c>
      <c r="G603" s="243">
        <f>IFERROR(SUM(AI158:AJ164,AI181),0)</f>
        <v>0</v>
      </c>
      <c r="H603" s="243">
        <f>IFERROR(SUM(AI194:AJ200,AI217),0)</f>
        <v>0</v>
      </c>
      <c r="I603" s="243">
        <f>IFERROR(SUM(AI230:AJ236,AI253),0)</f>
        <v>0</v>
      </c>
      <c r="J603" s="243">
        <f>IFERROR(SUM(AI266:AJ272,AI289),0)</f>
        <v>0</v>
      </c>
      <c r="K603" s="243">
        <f>IFERROR(SUM(AI302:AJ308,AI325),0)</f>
        <v>0</v>
      </c>
      <c r="L603" s="243">
        <f>IFERROR(SUM(AI338:AJ344,AI361),0)</f>
        <v>0</v>
      </c>
      <c r="M603" s="243">
        <f>IFERROR(SUM(AI374:AJ380,AI397),0)</f>
        <v>0</v>
      </c>
      <c r="N603" s="243">
        <f>IFERROR(SUM(AI410:AJ416,AI433),0)</f>
        <v>0</v>
      </c>
      <c r="O603" s="243">
        <f>IFERROR(SUM(AI446:AJ452,AI469),0)</f>
        <v>0</v>
      </c>
      <c r="P603" s="14"/>
      <c r="Q603" s="14"/>
      <c r="R603" s="21"/>
      <c r="S603" s="408"/>
      <c r="T603" s="408"/>
      <c r="U603" s="408"/>
      <c r="V603" s="408"/>
      <c r="W603" s="408"/>
      <c r="X603" s="408"/>
      <c r="Y603" s="408"/>
      <c r="Z603" s="408"/>
      <c r="AA603" s="408"/>
      <c r="AB603" s="408"/>
      <c r="AC603" s="408"/>
      <c r="AD603" s="408"/>
      <c r="AE603" s="408"/>
      <c r="AF603" s="408"/>
      <c r="AG603" s="408"/>
      <c r="AH603" s="408"/>
      <c r="AI603" s="408"/>
      <c r="AJ603" s="408"/>
      <c r="AK603" s="365"/>
      <c r="AL603" s="365"/>
    </row>
    <row r="604" spans="2:38" ht="15.75" x14ac:dyDescent="0.25">
      <c r="B604" s="20"/>
      <c r="C604" s="286" t="s">
        <v>166</v>
      </c>
      <c r="D604" s="14"/>
      <c r="E604" s="14"/>
      <c r="F604" s="14"/>
      <c r="G604" s="14"/>
      <c r="H604" s="14"/>
      <c r="I604" s="14"/>
      <c r="J604" s="14"/>
      <c r="K604" s="14"/>
      <c r="L604" s="14"/>
      <c r="M604" s="14"/>
      <c r="N604" s="14"/>
      <c r="O604" s="14"/>
      <c r="P604" s="14"/>
      <c r="Q604" s="14"/>
      <c r="R604" s="21"/>
      <c r="S604" s="408"/>
      <c r="T604" s="408"/>
      <c r="U604" s="408"/>
      <c r="V604" s="408"/>
      <c r="W604" s="408"/>
      <c r="X604" s="408"/>
      <c r="Y604" s="408"/>
      <c r="Z604" s="408"/>
      <c r="AA604" s="408"/>
      <c r="AB604" s="408"/>
      <c r="AC604" s="408"/>
      <c r="AD604" s="408"/>
      <c r="AE604" s="408"/>
      <c r="AF604" s="408"/>
      <c r="AG604" s="408"/>
      <c r="AH604" s="408"/>
      <c r="AI604" s="408"/>
      <c r="AJ604" s="408"/>
      <c r="AK604" s="365"/>
      <c r="AL604" s="365"/>
    </row>
    <row r="605" spans="2:38" ht="15.75" x14ac:dyDescent="0.25">
      <c r="B605" s="20"/>
      <c r="C605" s="14"/>
      <c r="D605" s="243">
        <f>IFERROR(SUM(AI57:AJ72),0)</f>
        <v>0</v>
      </c>
      <c r="E605" s="243">
        <f>IFERROR(SUM(AI93:AJ108),0)</f>
        <v>0</v>
      </c>
      <c r="F605" s="243">
        <f>IFERROR(SUM(AI129:AJ144),0)</f>
        <v>0</v>
      </c>
      <c r="G605" s="243">
        <f>IFERROR(SUM(AI165:AJ180),0)</f>
        <v>0</v>
      </c>
      <c r="H605" s="243">
        <f>IFERROR(SUM(AI201:AJ216),0)</f>
        <v>0</v>
      </c>
      <c r="I605" s="243">
        <f>IFERROR(SUM(AI237:AJ252),0)</f>
        <v>0</v>
      </c>
      <c r="J605" s="243">
        <f>IFERROR(SUM(AI273:AJ288),0)</f>
        <v>0</v>
      </c>
      <c r="K605" s="243">
        <f>IFERROR(SUM(AI309:AJ324),0)</f>
        <v>0</v>
      </c>
      <c r="L605" s="243">
        <f>IFERROR(SUM(AI345:AJ360),0)</f>
        <v>0</v>
      </c>
      <c r="M605" s="243">
        <f>IFERROR(SUM(AI381:AJ396),0)</f>
        <v>0</v>
      </c>
      <c r="N605" s="243">
        <f>IFERROR(SUM(AI417:AJ432),0)</f>
        <v>0</v>
      </c>
      <c r="O605" s="243">
        <f>IFERROR(SUM(AI453:AJ468),0)</f>
        <v>0</v>
      </c>
      <c r="P605" s="14"/>
      <c r="Q605" s="14"/>
      <c r="R605" s="21"/>
      <c r="S605" s="408"/>
      <c r="T605" s="408"/>
      <c r="U605" s="408"/>
      <c r="V605" s="408"/>
      <c r="W605" s="408"/>
      <c r="X605" s="408"/>
      <c r="Y605" s="408"/>
      <c r="Z605" s="408"/>
      <c r="AA605" s="408"/>
      <c r="AB605" s="408"/>
      <c r="AC605" s="408"/>
      <c r="AD605" s="408"/>
      <c r="AE605" s="408"/>
      <c r="AF605" s="408"/>
      <c r="AG605" s="408"/>
      <c r="AH605" s="408"/>
      <c r="AI605" s="408"/>
      <c r="AJ605" s="408"/>
      <c r="AK605" s="365"/>
      <c r="AL605" s="365"/>
    </row>
    <row r="606" spans="2:38" ht="15.75" x14ac:dyDescent="0.25">
      <c r="B606" s="20"/>
      <c r="C606" s="285" t="s">
        <v>168</v>
      </c>
      <c r="D606" s="243"/>
      <c r="E606" s="243"/>
      <c r="F606" s="243"/>
      <c r="G606" s="243"/>
      <c r="H606" s="243"/>
      <c r="I606" s="243"/>
      <c r="J606" s="243"/>
      <c r="K606" s="243"/>
      <c r="L606" s="243"/>
      <c r="M606" s="243"/>
      <c r="N606" s="243"/>
      <c r="O606" s="243"/>
      <c r="P606" s="14"/>
      <c r="Q606" s="14"/>
      <c r="R606" s="21"/>
      <c r="S606" s="408"/>
      <c r="T606" s="408"/>
      <c r="U606" s="408"/>
      <c r="V606" s="408"/>
      <c r="W606" s="408"/>
      <c r="X606" s="408"/>
      <c r="Y606" s="408"/>
      <c r="Z606" s="408"/>
      <c r="AA606" s="408"/>
      <c r="AB606" s="408"/>
      <c r="AC606" s="408"/>
      <c r="AD606" s="408"/>
      <c r="AE606" s="408"/>
      <c r="AF606" s="408"/>
      <c r="AG606" s="408"/>
      <c r="AH606" s="408"/>
      <c r="AI606" s="408"/>
      <c r="AJ606" s="408"/>
      <c r="AK606" s="365"/>
      <c r="AL606" s="365"/>
    </row>
    <row r="607" spans="2:38" ht="15.75" x14ac:dyDescent="0.25">
      <c r="B607" s="20"/>
      <c r="C607" s="14"/>
      <c r="D607" s="243">
        <f>D603+D605</f>
        <v>0</v>
      </c>
      <c r="E607" s="243">
        <f t="shared" ref="E607:O607" si="34">E603+E605</f>
        <v>0</v>
      </c>
      <c r="F607" s="243">
        <f t="shared" si="34"/>
        <v>0</v>
      </c>
      <c r="G607" s="243">
        <f t="shared" si="34"/>
        <v>0</v>
      </c>
      <c r="H607" s="243">
        <f t="shared" si="34"/>
        <v>0</v>
      </c>
      <c r="I607" s="243">
        <f t="shared" si="34"/>
        <v>0</v>
      </c>
      <c r="J607" s="243">
        <f t="shared" si="34"/>
        <v>0</v>
      </c>
      <c r="K607" s="243">
        <f t="shared" si="34"/>
        <v>0</v>
      </c>
      <c r="L607" s="243">
        <f t="shared" si="34"/>
        <v>0</v>
      </c>
      <c r="M607" s="243">
        <f t="shared" si="34"/>
        <v>0</v>
      </c>
      <c r="N607" s="243">
        <f t="shared" si="34"/>
        <v>0</v>
      </c>
      <c r="O607" s="243">
        <f t="shared" si="34"/>
        <v>0</v>
      </c>
      <c r="P607" s="14"/>
      <c r="Q607" s="14"/>
      <c r="R607" s="21"/>
      <c r="S607" s="408"/>
      <c r="T607" s="408"/>
      <c r="U607" s="408"/>
      <c r="V607" s="408"/>
      <c r="W607" s="408"/>
      <c r="X607" s="408"/>
      <c r="Y607" s="408"/>
      <c r="Z607" s="408"/>
      <c r="AA607" s="408"/>
      <c r="AB607" s="408"/>
      <c r="AC607" s="408"/>
      <c r="AD607" s="408"/>
      <c r="AE607" s="408"/>
      <c r="AF607" s="408"/>
      <c r="AG607" s="408"/>
      <c r="AH607" s="408"/>
      <c r="AI607" s="408"/>
      <c r="AJ607" s="408"/>
      <c r="AK607" s="365"/>
      <c r="AL607" s="365"/>
    </row>
    <row r="608" spans="2:38" ht="15.75" x14ac:dyDescent="0.25">
      <c r="B608" s="20"/>
      <c r="C608" s="14"/>
      <c r="D608" s="14"/>
      <c r="E608" s="14"/>
      <c r="F608" s="14"/>
      <c r="G608" s="14"/>
      <c r="H608" s="14"/>
      <c r="I608" s="14"/>
      <c r="J608" s="14"/>
      <c r="K608" s="14"/>
      <c r="L608" s="14"/>
      <c r="M608" s="14"/>
      <c r="N608" s="14"/>
      <c r="O608" s="14"/>
      <c r="P608" s="14"/>
      <c r="Q608" s="14"/>
      <c r="R608" s="21"/>
      <c r="S608" s="408"/>
      <c r="T608" s="408"/>
      <c r="U608" s="408"/>
      <c r="V608" s="408"/>
      <c r="W608" s="408"/>
      <c r="X608" s="408"/>
      <c r="Y608" s="408"/>
      <c r="Z608" s="408"/>
      <c r="AA608" s="408"/>
      <c r="AB608" s="408"/>
      <c r="AC608" s="408"/>
      <c r="AD608" s="408"/>
      <c r="AE608" s="408"/>
      <c r="AF608" s="408"/>
      <c r="AG608" s="408"/>
      <c r="AH608" s="408"/>
      <c r="AI608" s="408"/>
      <c r="AJ608" s="408"/>
      <c r="AK608" s="365"/>
      <c r="AL608" s="365"/>
    </row>
    <row r="609" spans="2:38" ht="15.75" x14ac:dyDescent="0.25">
      <c r="B609" s="20"/>
      <c r="C609" s="285" t="s">
        <v>332</v>
      </c>
      <c r="D609" s="14"/>
      <c r="E609" s="14"/>
      <c r="F609" s="14"/>
      <c r="G609" s="14"/>
      <c r="H609" s="14"/>
      <c r="I609" s="14"/>
      <c r="J609" s="14"/>
      <c r="K609" s="14"/>
      <c r="L609" s="14"/>
      <c r="M609" s="14"/>
      <c r="N609" s="14"/>
      <c r="O609" s="14"/>
      <c r="P609" s="14"/>
      <c r="Q609" s="14"/>
      <c r="R609" s="21"/>
      <c r="S609" s="408"/>
      <c r="T609" s="408"/>
      <c r="U609" s="408"/>
      <c r="V609" s="408"/>
      <c r="W609" s="408"/>
      <c r="X609" s="408"/>
      <c r="Y609" s="408"/>
      <c r="Z609" s="408"/>
      <c r="AA609" s="408"/>
      <c r="AB609" s="408"/>
      <c r="AC609" s="408"/>
      <c r="AD609" s="408"/>
      <c r="AE609" s="408"/>
      <c r="AF609" s="408"/>
      <c r="AG609" s="408"/>
      <c r="AH609" s="408"/>
      <c r="AI609" s="408"/>
      <c r="AJ609" s="408"/>
      <c r="AK609" s="365"/>
      <c r="AL609" s="365"/>
    </row>
    <row r="610" spans="2:38" ht="15.75" x14ac:dyDescent="0.25">
      <c r="B610" s="20"/>
      <c r="C610" s="14"/>
      <c r="D610" s="243">
        <f>(D592-D598)*D605</f>
        <v>0</v>
      </c>
      <c r="E610" s="243">
        <f>(E592-E598)*E605</f>
        <v>0</v>
      </c>
      <c r="F610" s="243">
        <f t="shared" ref="F610:O610" si="35">(F592-F598)*F605</f>
        <v>0</v>
      </c>
      <c r="G610" s="243">
        <f t="shared" si="35"/>
        <v>0</v>
      </c>
      <c r="H610" s="243">
        <f t="shared" si="35"/>
        <v>0</v>
      </c>
      <c r="I610" s="243">
        <f t="shared" si="35"/>
        <v>0</v>
      </c>
      <c r="J610" s="243">
        <f t="shared" si="35"/>
        <v>0</v>
      </c>
      <c r="K610" s="243">
        <f t="shared" si="35"/>
        <v>0</v>
      </c>
      <c r="L610" s="243">
        <f t="shared" si="35"/>
        <v>0</v>
      </c>
      <c r="M610" s="243">
        <f t="shared" si="35"/>
        <v>0</v>
      </c>
      <c r="N610" s="243">
        <f t="shared" si="35"/>
        <v>0</v>
      </c>
      <c r="O610" s="243">
        <f t="shared" si="35"/>
        <v>0</v>
      </c>
      <c r="P610" s="243"/>
      <c r="Q610" s="14"/>
      <c r="R610" s="21"/>
      <c r="S610" s="408"/>
      <c r="T610" s="408"/>
      <c r="U610" s="408"/>
      <c r="V610" s="408"/>
      <c r="W610" s="408"/>
      <c r="X610" s="408"/>
      <c r="Y610" s="408"/>
      <c r="Z610" s="408"/>
      <c r="AA610" s="408"/>
      <c r="AB610" s="408"/>
      <c r="AC610" s="408"/>
      <c r="AD610" s="408"/>
      <c r="AE610" s="408"/>
      <c r="AF610" s="408"/>
      <c r="AG610" s="408"/>
      <c r="AH610" s="408"/>
      <c r="AI610" s="408"/>
      <c r="AJ610" s="408"/>
      <c r="AK610" s="365"/>
      <c r="AL610" s="365"/>
    </row>
    <row r="611" spans="2:38" ht="15.75" x14ac:dyDescent="0.25">
      <c r="B611" s="20"/>
      <c r="C611" s="285" t="s">
        <v>333</v>
      </c>
      <c r="D611" s="243"/>
      <c r="E611" s="243"/>
      <c r="F611" s="243"/>
      <c r="G611" s="243"/>
      <c r="H611" s="243"/>
      <c r="I611" s="243"/>
      <c r="J611" s="243"/>
      <c r="K611" s="243"/>
      <c r="L611" s="243"/>
      <c r="M611" s="243"/>
      <c r="N611" s="243"/>
      <c r="O611" s="243"/>
      <c r="P611" s="243"/>
      <c r="Q611" s="14"/>
      <c r="R611" s="21"/>
      <c r="S611" s="408"/>
      <c r="T611" s="408"/>
      <c r="U611" s="408"/>
      <c r="V611" s="408"/>
      <c r="W611" s="408"/>
      <c r="X611" s="408"/>
      <c r="Y611" s="408"/>
      <c r="Z611" s="408"/>
      <c r="AA611" s="408"/>
      <c r="AB611" s="408"/>
      <c r="AC611" s="408"/>
      <c r="AD611" s="408"/>
      <c r="AE611" s="408"/>
      <c r="AF611" s="408"/>
      <c r="AG611" s="408"/>
      <c r="AH611" s="408"/>
      <c r="AI611" s="408"/>
      <c r="AJ611" s="408"/>
      <c r="AK611" s="365"/>
      <c r="AL611" s="365"/>
    </row>
    <row r="612" spans="2:38" ht="15.75" x14ac:dyDescent="0.25">
      <c r="B612" s="20"/>
      <c r="C612" s="14"/>
      <c r="D612" s="243">
        <f t="shared" ref="D612:O612" si="36">(D594+D598)*D607+(D592-D598)*D603</f>
        <v>0</v>
      </c>
      <c r="E612" s="243">
        <f t="shared" si="36"/>
        <v>0</v>
      </c>
      <c r="F612" s="243">
        <f t="shared" si="36"/>
        <v>0</v>
      </c>
      <c r="G612" s="243">
        <f t="shared" si="36"/>
        <v>0</v>
      </c>
      <c r="H612" s="243">
        <f t="shared" si="36"/>
        <v>0</v>
      </c>
      <c r="I612" s="243">
        <f t="shared" si="36"/>
        <v>0</v>
      </c>
      <c r="J612" s="243">
        <f t="shared" si="36"/>
        <v>0</v>
      </c>
      <c r="K612" s="243">
        <f t="shared" si="36"/>
        <v>0</v>
      </c>
      <c r="L612" s="243">
        <f t="shared" si="36"/>
        <v>0</v>
      </c>
      <c r="M612" s="243">
        <f t="shared" si="36"/>
        <v>0</v>
      </c>
      <c r="N612" s="243">
        <f t="shared" si="36"/>
        <v>0</v>
      </c>
      <c r="O612" s="243">
        <f t="shared" si="36"/>
        <v>0</v>
      </c>
      <c r="P612" s="243"/>
      <c r="Q612" s="14"/>
      <c r="R612" s="21"/>
      <c r="S612" s="408"/>
      <c r="T612" s="408"/>
      <c r="U612" s="408"/>
      <c r="V612" s="408"/>
      <c r="W612" s="408"/>
      <c r="X612" s="408"/>
      <c r="Y612" s="408"/>
      <c r="Z612" s="408"/>
      <c r="AA612" s="408"/>
      <c r="AB612" s="408"/>
      <c r="AC612" s="408"/>
      <c r="AD612" s="408"/>
      <c r="AE612" s="408"/>
      <c r="AF612" s="408"/>
      <c r="AG612" s="408"/>
      <c r="AH612" s="408"/>
      <c r="AI612" s="408"/>
      <c r="AJ612" s="408"/>
      <c r="AK612" s="365"/>
      <c r="AL612" s="365"/>
    </row>
    <row r="613" spans="2:38" ht="15.75" x14ac:dyDescent="0.25">
      <c r="B613" s="20"/>
      <c r="C613" s="285" t="s">
        <v>170</v>
      </c>
      <c r="D613" s="243"/>
      <c r="E613" s="243"/>
      <c r="F613" s="243"/>
      <c r="G613" s="243"/>
      <c r="H613" s="243"/>
      <c r="I613" s="243"/>
      <c r="J613" s="243"/>
      <c r="K613" s="243"/>
      <c r="L613" s="243"/>
      <c r="M613" s="243"/>
      <c r="N613" s="243"/>
      <c r="O613" s="243"/>
      <c r="P613" s="243"/>
      <c r="Q613" s="14"/>
      <c r="R613" s="21"/>
      <c r="S613" s="408"/>
      <c r="T613" s="408"/>
      <c r="U613" s="408"/>
      <c r="V613" s="408"/>
      <c r="W613" s="408"/>
      <c r="X613" s="408"/>
      <c r="Y613" s="408"/>
      <c r="Z613" s="408"/>
      <c r="AA613" s="408"/>
      <c r="AB613" s="408"/>
      <c r="AC613" s="408"/>
      <c r="AD613" s="408"/>
      <c r="AE613" s="408"/>
      <c r="AF613" s="408"/>
      <c r="AG613" s="408"/>
      <c r="AH613" s="408"/>
      <c r="AI613" s="408"/>
      <c r="AJ613" s="408"/>
      <c r="AK613" s="365"/>
      <c r="AL613" s="365"/>
    </row>
    <row r="614" spans="2:38" ht="15.75" x14ac:dyDescent="0.25">
      <c r="B614" s="20"/>
      <c r="C614" s="14"/>
      <c r="D614" s="243">
        <f t="shared" ref="D614:O614" si="37">D596*D607</f>
        <v>0</v>
      </c>
      <c r="E614" s="243">
        <f t="shared" si="37"/>
        <v>0</v>
      </c>
      <c r="F614" s="243">
        <f t="shared" si="37"/>
        <v>0</v>
      </c>
      <c r="G614" s="243">
        <f t="shared" si="37"/>
        <v>0</v>
      </c>
      <c r="H614" s="243">
        <f t="shared" si="37"/>
        <v>0</v>
      </c>
      <c r="I614" s="243">
        <f t="shared" si="37"/>
        <v>0</v>
      </c>
      <c r="J614" s="243">
        <f t="shared" si="37"/>
        <v>0</v>
      </c>
      <c r="K614" s="243">
        <f t="shared" si="37"/>
        <v>0</v>
      </c>
      <c r="L614" s="243">
        <f t="shared" si="37"/>
        <v>0</v>
      </c>
      <c r="M614" s="243">
        <f t="shared" si="37"/>
        <v>0</v>
      </c>
      <c r="N614" s="243">
        <f t="shared" si="37"/>
        <v>0</v>
      </c>
      <c r="O614" s="243">
        <f t="shared" si="37"/>
        <v>0</v>
      </c>
      <c r="P614" s="243"/>
      <c r="Q614" s="14"/>
      <c r="R614" s="21"/>
      <c r="S614" s="408"/>
      <c r="T614" s="408"/>
      <c r="U614" s="408"/>
      <c r="V614" s="408"/>
      <c r="W614" s="408"/>
      <c r="X614" s="408"/>
      <c r="Y614" s="408"/>
      <c r="Z614" s="408"/>
      <c r="AA614" s="408"/>
      <c r="AB614" s="408"/>
      <c r="AC614" s="408"/>
      <c r="AD614" s="408"/>
      <c r="AE614" s="408"/>
      <c r="AF614" s="408"/>
      <c r="AG614" s="408"/>
      <c r="AH614" s="408"/>
      <c r="AI614" s="408"/>
      <c r="AJ614" s="408"/>
      <c r="AK614" s="365"/>
      <c r="AL614" s="365"/>
    </row>
    <row r="615" spans="2:38" ht="15.75" x14ac:dyDescent="0.25">
      <c r="B615" s="20"/>
      <c r="C615" s="285" t="s">
        <v>237</v>
      </c>
      <c r="D615" s="243"/>
      <c r="E615" s="243"/>
      <c r="F615" s="243"/>
      <c r="G615" s="243"/>
      <c r="H615" s="243"/>
      <c r="I615" s="243"/>
      <c r="J615" s="243"/>
      <c r="K615" s="243"/>
      <c r="L615" s="243"/>
      <c r="M615" s="243"/>
      <c r="N615" s="243"/>
      <c r="O615" s="243"/>
      <c r="P615" s="243"/>
      <c r="Q615" s="14"/>
      <c r="R615" s="21"/>
      <c r="S615" s="408"/>
      <c r="T615" s="408"/>
      <c r="U615" s="408"/>
      <c r="V615" s="408"/>
      <c r="W615" s="408"/>
      <c r="X615" s="408"/>
      <c r="Y615" s="408"/>
      <c r="Z615" s="408"/>
      <c r="AA615" s="408"/>
      <c r="AB615" s="408"/>
      <c r="AC615" s="408"/>
      <c r="AD615" s="408"/>
      <c r="AE615" s="408"/>
      <c r="AF615" s="408"/>
      <c r="AG615" s="408"/>
      <c r="AH615" s="408"/>
      <c r="AI615" s="408"/>
      <c r="AJ615" s="408"/>
      <c r="AK615" s="365"/>
      <c r="AL615" s="365"/>
    </row>
    <row r="616" spans="2:38" ht="15.75" x14ac:dyDescent="0.25">
      <c r="B616" s="20"/>
      <c r="C616" s="14"/>
      <c r="D616" s="243">
        <f>IFERROR(SUM(January_PeakHours)*(D592-D598),0)</f>
        <v>0</v>
      </c>
      <c r="E616" s="243">
        <f>IFERROR(SUM(February_PeakHours)*(E592-E598),0)</f>
        <v>0</v>
      </c>
      <c r="F616" s="243"/>
      <c r="G616" s="243"/>
      <c r="H616" s="243"/>
      <c r="I616" s="243"/>
      <c r="J616" s="243"/>
      <c r="K616" s="243"/>
      <c r="L616" s="243"/>
      <c r="M616" s="243"/>
      <c r="N616" s="243"/>
      <c r="O616" s="482">
        <f>IFERROR(SUM(December_OnPeak)*(O592-O598),0)</f>
        <v>0</v>
      </c>
      <c r="P616" s="243"/>
      <c r="Q616" s="14"/>
      <c r="R616" s="21"/>
      <c r="S616" s="37" t="str">
        <f>IF(SUM(D616:O616)&gt;0,"&lt;== See Part V (a)(i), above","")</f>
        <v/>
      </c>
      <c r="T616" s="408"/>
      <c r="U616" s="408"/>
      <c r="V616" s="408"/>
      <c r="W616" s="408"/>
      <c r="X616" s="408"/>
      <c r="Y616" s="408"/>
      <c r="Z616" s="408"/>
      <c r="AA616" s="408"/>
      <c r="AB616" s="408"/>
      <c r="AC616" s="408"/>
      <c r="AD616" s="408"/>
      <c r="AE616" s="408"/>
      <c r="AF616" s="408"/>
      <c r="AG616" s="408"/>
      <c r="AH616" s="408"/>
      <c r="AI616" s="408"/>
      <c r="AJ616" s="408"/>
      <c r="AK616" s="365"/>
      <c r="AL616" s="365"/>
    </row>
    <row r="617" spans="2:38" ht="15.75" x14ac:dyDescent="0.25">
      <c r="B617" s="20"/>
      <c r="C617" s="285" t="s">
        <v>171</v>
      </c>
      <c r="D617" s="243"/>
      <c r="E617" s="243"/>
      <c r="F617" s="243"/>
      <c r="G617" s="243"/>
      <c r="H617" s="243"/>
      <c r="I617" s="243"/>
      <c r="J617" s="243"/>
      <c r="K617" s="243"/>
      <c r="L617" s="243"/>
      <c r="M617" s="243"/>
      <c r="N617" s="243"/>
      <c r="O617" s="243"/>
      <c r="P617" s="243"/>
      <c r="Q617" s="14"/>
      <c r="R617" s="21"/>
      <c r="S617" s="408"/>
      <c r="T617" s="408"/>
      <c r="U617" s="408"/>
      <c r="V617" s="408"/>
      <c r="W617" s="408"/>
      <c r="X617" s="408"/>
      <c r="Y617" s="408"/>
      <c r="Z617" s="408"/>
      <c r="AA617" s="408"/>
      <c r="AB617" s="408"/>
      <c r="AC617" s="408"/>
      <c r="AD617" s="408"/>
      <c r="AE617" s="408"/>
      <c r="AF617" s="408"/>
      <c r="AG617" s="408"/>
      <c r="AH617" s="408"/>
      <c r="AI617" s="408"/>
      <c r="AJ617" s="408"/>
      <c r="AK617" s="365"/>
      <c r="AL617" s="365"/>
    </row>
    <row r="618" spans="2:38" ht="15.75" x14ac:dyDescent="0.25">
      <c r="B618" s="20"/>
      <c r="C618" s="14"/>
      <c r="D618" s="243">
        <f>D614-D610-D612</f>
        <v>0</v>
      </c>
      <c r="E618" s="243">
        <f t="shared" ref="E618:O618" si="38">E614-E610-E612</f>
        <v>0</v>
      </c>
      <c r="F618" s="243">
        <f t="shared" si="38"/>
        <v>0</v>
      </c>
      <c r="G618" s="243">
        <f t="shared" si="38"/>
        <v>0</v>
      </c>
      <c r="H618" s="243">
        <f t="shared" si="38"/>
        <v>0</v>
      </c>
      <c r="I618" s="243">
        <f t="shared" si="38"/>
        <v>0</v>
      </c>
      <c r="J618" s="243">
        <f t="shared" si="38"/>
        <v>0</v>
      </c>
      <c r="K618" s="243">
        <f t="shared" si="38"/>
        <v>0</v>
      </c>
      <c r="L618" s="243">
        <f t="shared" si="38"/>
        <v>0</v>
      </c>
      <c r="M618" s="243">
        <f t="shared" si="38"/>
        <v>0</v>
      </c>
      <c r="N618" s="243">
        <f t="shared" si="38"/>
        <v>0</v>
      </c>
      <c r="O618" s="243">
        <f t="shared" si="38"/>
        <v>0</v>
      </c>
      <c r="P618" s="243"/>
      <c r="Q618" s="14"/>
      <c r="R618" s="21"/>
      <c r="S618" s="408"/>
      <c r="T618" s="408"/>
      <c r="U618" s="408"/>
      <c r="V618" s="408"/>
      <c r="W618" s="408"/>
      <c r="X618" s="408"/>
      <c r="Y618" s="408"/>
      <c r="Z618" s="408"/>
      <c r="AA618" s="408"/>
      <c r="AB618" s="408"/>
      <c r="AC618" s="408"/>
      <c r="AD618" s="408"/>
      <c r="AE618" s="408"/>
      <c r="AF618" s="408"/>
      <c r="AG618" s="408"/>
      <c r="AH618" s="408"/>
      <c r="AI618" s="408"/>
      <c r="AJ618" s="408"/>
      <c r="AK618" s="365"/>
      <c r="AL618" s="365"/>
    </row>
    <row r="619" spans="2:38" ht="16.5" thickBot="1" x14ac:dyDescent="0.3">
      <c r="B619" s="60"/>
      <c r="C619" s="240"/>
      <c r="D619" s="241"/>
      <c r="E619" s="241"/>
      <c r="F619" s="241"/>
      <c r="G619" s="241"/>
      <c r="H619" s="241"/>
      <c r="I619" s="241"/>
      <c r="J619" s="241"/>
      <c r="K619" s="241"/>
      <c r="L619" s="241"/>
      <c r="M619" s="241"/>
      <c r="N619" s="241"/>
      <c r="O619" s="241"/>
      <c r="P619" s="241"/>
      <c r="Q619" s="242"/>
      <c r="R619" s="64"/>
      <c r="S619" s="408"/>
      <c r="T619" s="408"/>
      <c r="U619" s="408"/>
      <c r="V619" s="408"/>
      <c r="W619" s="408"/>
      <c r="X619" s="408"/>
      <c r="Y619" s="408"/>
      <c r="Z619" s="408"/>
      <c r="AA619" s="408"/>
      <c r="AB619" s="408"/>
      <c r="AC619" s="408"/>
      <c r="AD619" s="408"/>
      <c r="AE619" s="408"/>
      <c r="AF619" s="408"/>
      <c r="AG619" s="408"/>
      <c r="AH619" s="408"/>
      <c r="AI619" s="408"/>
      <c r="AJ619" s="408"/>
      <c r="AK619" s="365"/>
      <c r="AL619" s="365"/>
    </row>
    <row r="620" spans="2:38" x14ac:dyDescent="0.25">
      <c r="S620" s="365"/>
      <c r="T620" s="365"/>
      <c r="U620" s="365"/>
      <c r="V620" s="365"/>
      <c r="W620" s="365"/>
      <c r="X620" s="365"/>
      <c r="Y620" s="365"/>
      <c r="Z620" s="365"/>
      <c r="AA620" s="365"/>
      <c r="AB620" s="365"/>
      <c r="AC620" s="365"/>
      <c r="AD620" s="365"/>
      <c r="AE620" s="365"/>
      <c r="AF620" s="365"/>
      <c r="AG620" s="365"/>
      <c r="AH620" s="365"/>
      <c r="AI620" s="365"/>
      <c r="AJ620" s="365"/>
      <c r="AK620" s="365"/>
      <c r="AL620" s="365"/>
    </row>
  </sheetData>
  <sheetProtection selectLockedCells="1"/>
  <mergeCells count="381">
    <mergeCell ref="AI465:AJ465"/>
    <mergeCell ref="AI466:AJ466"/>
    <mergeCell ref="AI467:AJ467"/>
    <mergeCell ref="AI468:AJ468"/>
    <mergeCell ref="AI469:AJ469"/>
    <mergeCell ref="AI460:AJ460"/>
    <mergeCell ref="AI461:AJ461"/>
    <mergeCell ref="AI462:AJ462"/>
    <mergeCell ref="AI463:AJ463"/>
    <mergeCell ref="AI464:AJ464"/>
    <mergeCell ref="AI455:AJ455"/>
    <mergeCell ref="AI456:AJ456"/>
    <mergeCell ref="AI457:AJ457"/>
    <mergeCell ref="AI458:AJ458"/>
    <mergeCell ref="AI459:AJ459"/>
    <mergeCell ref="AI450:AJ450"/>
    <mergeCell ref="AI451:AJ451"/>
    <mergeCell ref="AI452:AJ452"/>
    <mergeCell ref="AI453:AJ453"/>
    <mergeCell ref="AI454:AJ454"/>
    <mergeCell ref="AI445:AJ445"/>
    <mergeCell ref="AI446:AJ446"/>
    <mergeCell ref="AI447:AJ447"/>
    <mergeCell ref="AI448:AJ448"/>
    <mergeCell ref="AI449:AJ449"/>
    <mergeCell ref="AI430:AJ430"/>
    <mergeCell ref="AI431:AJ431"/>
    <mergeCell ref="AI432:AJ432"/>
    <mergeCell ref="AI433:AJ433"/>
    <mergeCell ref="AI444:AJ444"/>
    <mergeCell ref="AI425:AJ425"/>
    <mergeCell ref="AI426:AJ426"/>
    <mergeCell ref="AI427:AJ427"/>
    <mergeCell ref="AI428:AJ428"/>
    <mergeCell ref="AI429:AJ429"/>
    <mergeCell ref="AI420:AJ420"/>
    <mergeCell ref="AI421:AJ421"/>
    <mergeCell ref="AI422:AJ422"/>
    <mergeCell ref="AI423:AJ423"/>
    <mergeCell ref="AI424:AJ424"/>
    <mergeCell ref="AI415:AJ415"/>
    <mergeCell ref="AI416:AJ416"/>
    <mergeCell ref="AI417:AJ417"/>
    <mergeCell ref="AI418:AJ418"/>
    <mergeCell ref="AI419:AJ419"/>
    <mergeCell ref="AI410:AJ410"/>
    <mergeCell ref="AI411:AJ411"/>
    <mergeCell ref="AI412:AJ412"/>
    <mergeCell ref="AI413:AJ413"/>
    <mergeCell ref="AI414:AJ414"/>
    <mergeCell ref="AI395:AJ395"/>
    <mergeCell ref="AI396:AJ396"/>
    <mergeCell ref="AI397:AJ397"/>
    <mergeCell ref="AI408:AJ408"/>
    <mergeCell ref="AI409:AJ409"/>
    <mergeCell ref="AI390:AJ390"/>
    <mergeCell ref="AI391:AJ391"/>
    <mergeCell ref="AI392:AJ392"/>
    <mergeCell ref="AI393:AJ393"/>
    <mergeCell ref="AI394:AJ394"/>
    <mergeCell ref="AI385:AJ385"/>
    <mergeCell ref="AI386:AJ386"/>
    <mergeCell ref="AI387:AJ387"/>
    <mergeCell ref="AI388:AJ388"/>
    <mergeCell ref="AI389:AJ389"/>
    <mergeCell ref="AI380:AJ380"/>
    <mergeCell ref="AI381:AJ381"/>
    <mergeCell ref="AI382:AJ382"/>
    <mergeCell ref="AI383:AJ383"/>
    <mergeCell ref="AI384:AJ384"/>
    <mergeCell ref="AI375:AJ375"/>
    <mergeCell ref="AI376:AJ376"/>
    <mergeCell ref="AI377:AJ377"/>
    <mergeCell ref="AI378:AJ378"/>
    <mergeCell ref="AI379:AJ379"/>
    <mergeCell ref="AI360:AJ360"/>
    <mergeCell ref="AI361:AJ361"/>
    <mergeCell ref="AI372:AJ372"/>
    <mergeCell ref="AI373:AJ373"/>
    <mergeCell ref="AI374:AJ374"/>
    <mergeCell ref="AI355:AJ355"/>
    <mergeCell ref="AI356:AJ356"/>
    <mergeCell ref="AI357:AJ357"/>
    <mergeCell ref="AI358:AJ358"/>
    <mergeCell ref="AI359:AJ359"/>
    <mergeCell ref="AI350:AJ350"/>
    <mergeCell ref="AI351:AJ351"/>
    <mergeCell ref="AI352:AJ352"/>
    <mergeCell ref="AI353:AJ353"/>
    <mergeCell ref="AI354:AJ354"/>
    <mergeCell ref="AI345:AJ345"/>
    <mergeCell ref="AI346:AJ346"/>
    <mergeCell ref="AI347:AJ347"/>
    <mergeCell ref="AI348:AJ348"/>
    <mergeCell ref="AI349:AJ349"/>
    <mergeCell ref="AI340:AJ340"/>
    <mergeCell ref="AI341:AJ341"/>
    <mergeCell ref="AI342:AJ342"/>
    <mergeCell ref="AI343:AJ343"/>
    <mergeCell ref="AI344:AJ344"/>
    <mergeCell ref="AI325:AJ325"/>
    <mergeCell ref="AI336:AJ336"/>
    <mergeCell ref="AI337:AJ337"/>
    <mergeCell ref="AI338:AJ338"/>
    <mergeCell ref="AI339:AJ339"/>
    <mergeCell ref="AI320:AJ320"/>
    <mergeCell ref="AI321:AJ321"/>
    <mergeCell ref="AI322:AJ322"/>
    <mergeCell ref="AI323:AJ323"/>
    <mergeCell ref="AI324:AJ324"/>
    <mergeCell ref="AI315:AJ315"/>
    <mergeCell ref="AI316:AJ316"/>
    <mergeCell ref="AI317:AJ317"/>
    <mergeCell ref="AI318:AJ318"/>
    <mergeCell ref="AI319:AJ319"/>
    <mergeCell ref="AI310:AJ310"/>
    <mergeCell ref="AI311:AJ311"/>
    <mergeCell ref="AI312:AJ312"/>
    <mergeCell ref="AI313:AJ313"/>
    <mergeCell ref="AI314:AJ314"/>
    <mergeCell ref="AI305:AJ305"/>
    <mergeCell ref="AI306:AJ306"/>
    <mergeCell ref="AI307:AJ307"/>
    <mergeCell ref="AI308:AJ308"/>
    <mergeCell ref="AI309:AJ309"/>
    <mergeCell ref="AI300:AJ300"/>
    <mergeCell ref="AI301:AJ301"/>
    <mergeCell ref="AI302:AJ302"/>
    <mergeCell ref="AI303:AJ303"/>
    <mergeCell ref="AI304:AJ304"/>
    <mergeCell ref="AI285:AJ285"/>
    <mergeCell ref="AI286:AJ286"/>
    <mergeCell ref="AI287:AJ287"/>
    <mergeCell ref="AI288:AJ288"/>
    <mergeCell ref="AI289:AJ289"/>
    <mergeCell ref="AI280:AJ280"/>
    <mergeCell ref="AI281:AJ281"/>
    <mergeCell ref="AI282:AJ282"/>
    <mergeCell ref="AI283:AJ283"/>
    <mergeCell ref="AI284:AJ284"/>
    <mergeCell ref="AI275:AJ275"/>
    <mergeCell ref="AI276:AJ276"/>
    <mergeCell ref="AI277:AJ277"/>
    <mergeCell ref="AI278:AJ278"/>
    <mergeCell ref="AI279:AJ279"/>
    <mergeCell ref="AI270:AJ270"/>
    <mergeCell ref="AI271:AJ271"/>
    <mergeCell ref="AI272:AJ272"/>
    <mergeCell ref="AI273:AJ273"/>
    <mergeCell ref="AI274:AJ274"/>
    <mergeCell ref="AI265:AJ265"/>
    <mergeCell ref="AI266:AJ266"/>
    <mergeCell ref="AI267:AJ267"/>
    <mergeCell ref="AI268:AJ268"/>
    <mergeCell ref="AI269:AJ269"/>
    <mergeCell ref="AI250:AJ250"/>
    <mergeCell ref="AI251:AJ251"/>
    <mergeCell ref="AI252:AJ252"/>
    <mergeCell ref="AI253:AJ253"/>
    <mergeCell ref="AI264:AJ264"/>
    <mergeCell ref="AI245:AJ245"/>
    <mergeCell ref="AI246:AJ246"/>
    <mergeCell ref="AI247:AJ247"/>
    <mergeCell ref="AI248:AJ248"/>
    <mergeCell ref="AI249:AJ249"/>
    <mergeCell ref="AI240:AJ240"/>
    <mergeCell ref="AI241:AJ241"/>
    <mergeCell ref="AI242:AJ242"/>
    <mergeCell ref="AI243:AJ243"/>
    <mergeCell ref="AI244:AJ244"/>
    <mergeCell ref="AI235:AJ235"/>
    <mergeCell ref="AI236:AJ236"/>
    <mergeCell ref="AI237:AJ237"/>
    <mergeCell ref="AI238:AJ238"/>
    <mergeCell ref="AI239:AJ239"/>
    <mergeCell ref="AI230:AJ230"/>
    <mergeCell ref="AI231:AJ231"/>
    <mergeCell ref="AI232:AJ232"/>
    <mergeCell ref="AI233:AJ233"/>
    <mergeCell ref="AI234:AJ234"/>
    <mergeCell ref="AI215:AJ215"/>
    <mergeCell ref="AI216:AJ216"/>
    <mergeCell ref="AI217:AJ217"/>
    <mergeCell ref="AI228:AJ228"/>
    <mergeCell ref="AI229:AJ229"/>
    <mergeCell ref="AI210:AJ210"/>
    <mergeCell ref="AI211:AJ211"/>
    <mergeCell ref="AI212:AJ212"/>
    <mergeCell ref="AI213:AJ213"/>
    <mergeCell ref="AI214:AJ214"/>
    <mergeCell ref="AI205:AJ205"/>
    <mergeCell ref="AI206:AJ206"/>
    <mergeCell ref="AI207:AJ207"/>
    <mergeCell ref="AI208:AJ208"/>
    <mergeCell ref="AI209:AJ209"/>
    <mergeCell ref="AI200:AJ200"/>
    <mergeCell ref="AI201:AJ201"/>
    <mergeCell ref="AI202:AJ202"/>
    <mergeCell ref="AI203:AJ203"/>
    <mergeCell ref="AI204:AJ204"/>
    <mergeCell ref="AI195:AJ195"/>
    <mergeCell ref="AI196:AJ196"/>
    <mergeCell ref="AI197:AJ197"/>
    <mergeCell ref="AI198:AJ198"/>
    <mergeCell ref="AI199:AJ199"/>
    <mergeCell ref="AI180:AJ180"/>
    <mergeCell ref="AI181:AJ181"/>
    <mergeCell ref="AI192:AJ192"/>
    <mergeCell ref="AI193:AJ193"/>
    <mergeCell ref="AI194:AJ194"/>
    <mergeCell ref="AI175:AJ175"/>
    <mergeCell ref="AI176:AJ176"/>
    <mergeCell ref="AI177:AJ177"/>
    <mergeCell ref="AI178:AJ178"/>
    <mergeCell ref="AI179:AJ179"/>
    <mergeCell ref="AI170:AJ170"/>
    <mergeCell ref="AI171:AJ171"/>
    <mergeCell ref="AI172:AJ172"/>
    <mergeCell ref="AI173:AJ173"/>
    <mergeCell ref="AI174:AJ174"/>
    <mergeCell ref="AI165:AJ165"/>
    <mergeCell ref="AI166:AJ166"/>
    <mergeCell ref="AI167:AJ167"/>
    <mergeCell ref="AI168:AJ168"/>
    <mergeCell ref="AI169:AJ169"/>
    <mergeCell ref="AI160:AJ160"/>
    <mergeCell ref="AI161:AJ161"/>
    <mergeCell ref="AI162:AJ162"/>
    <mergeCell ref="AI163:AJ163"/>
    <mergeCell ref="AI164:AJ164"/>
    <mergeCell ref="AI145:AJ145"/>
    <mergeCell ref="AI156:AJ156"/>
    <mergeCell ref="AI157:AJ157"/>
    <mergeCell ref="AI158:AJ158"/>
    <mergeCell ref="AI159:AJ159"/>
    <mergeCell ref="AI140:AJ140"/>
    <mergeCell ref="AI141:AJ141"/>
    <mergeCell ref="AI142:AJ142"/>
    <mergeCell ref="AI143:AJ143"/>
    <mergeCell ref="AI144:AJ144"/>
    <mergeCell ref="AI135:AJ135"/>
    <mergeCell ref="AI136:AJ136"/>
    <mergeCell ref="AI137:AJ137"/>
    <mergeCell ref="AI138:AJ138"/>
    <mergeCell ref="AI139:AJ139"/>
    <mergeCell ref="AI130:AJ130"/>
    <mergeCell ref="AI131:AJ131"/>
    <mergeCell ref="AI132:AJ132"/>
    <mergeCell ref="AI133:AJ133"/>
    <mergeCell ref="AI134:AJ134"/>
    <mergeCell ref="AI125:AJ125"/>
    <mergeCell ref="AI126:AJ126"/>
    <mergeCell ref="AI127:AJ127"/>
    <mergeCell ref="AI128:AJ128"/>
    <mergeCell ref="AI129:AJ129"/>
    <mergeCell ref="AI120:AJ120"/>
    <mergeCell ref="AI121:AJ121"/>
    <mergeCell ref="AI122:AJ122"/>
    <mergeCell ref="AI123:AJ123"/>
    <mergeCell ref="AI124:AJ124"/>
    <mergeCell ref="AI106:AJ106"/>
    <mergeCell ref="AI107:AJ107"/>
    <mergeCell ref="AI108:AJ108"/>
    <mergeCell ref="AI109:AJ109"/>
    <mergeCell ref="AI47:AJ47"/>
    <mergeCell ref="AI101:AJ101"/>
    <mergeCell ref="AI102:AJ102"/>
    <mergeCell ref="AI103:AJ103"/>
    <mergeCell ref="AI104:AJ104"/>
    <mergeCell ref="AI105:AJ105"/>
    <mergeCell ref="AI96:AJ96"/>
    <mergeCell ref="AI97:AJ97"/>
    <mergeCell ref="AI98:AJ98"/>
    <mergeCell ref="AI99:AJ99"/>
    <mergeCell ref="AI100:AJ100"/>
    <mergeCell ref="AI91:AJ91"/>
    <mergeCell ref="AI92:AJ92"/>
    <mergeCell ref="AI93:AJ93"/>
    <mergeCell ref="AI94:AJ94"/>
    <mergeCell ref="AI95:AJ95"/>
    <mergeCell ref="AI86:AJ86"/>
    <mergeCell ref="AI87:AJ87"/>
    <mergeCell ref="AI88:AJ88"/>
    <mergeCell ref="AI89:AJ89"/>
    <mergeCell ref="AI90:AJ90"/>
    <mergeCell ref="AI72:AJ72"/>
    <mergeCell ref="AI73:AJ73"/>
    <mergeCell ref="AI84:AJ84"/>
    <mergeCell ref="AI85:AJ85"/>
    <mergeCell ref="AI67:AJ67"/>
    <mergeCell ref="AI68:AJ68"/>
    <mergeCell ref="AI69:AJ69"/>
    <mergeCell ref="AI70:AJ70"/>
    <mergeCell ref="AI71:AJ71"/>
    <mergeCell ref="AI62:AJ62"/>
    <mergeCell ref="AI63:AJ63"/>
    <mergeCell ref="AI64:AJ64"/>
    <mergeCell ref="AI65:AJ65"/>
    <mergeCell ref="AI66:AJ66"/>
    <mergeCell ref="AI57:AJ57"/>
    <mergeCell ref="AI58:AJ58"/>
    <mergeCell ref="AI60:AJ60"/>
    <mergeCell ref="AI59:AJ59"/>
    <mergeCell ref="AI61:AJ61"/>
    <mergeCell ref="AI52:AJ52"/>
    <mergeCell ref="AI53:AJ53"/>
    <mergeCell ref="AI54:AJ54"/>
    <mergeCell ref="AI55:AJ55"/>
    <mergeCell ref="AI56:AJ56"/>
    <mergeCell ref="AI48:AJ48"/>
    <mergeCell ref="AI49:AJ49"/>
    <mergeCell ref="AI50:AJ50"/>
    <mergeCell ref="AI51:AJ51"/>
    <mergeCell ref="B585:R585"/>
    <mergeCell ref="B587:R587"/>
    <mergeCell ref="C36:Q38"/>
    <mergeCell ref="C9:Q10"/>
    <mergeCell ref="B538:R538"/>
    <mergeCell ref="E539:J539"/>
    <mergeCell ref="M539:N539"/>
    <mergeCell ref="B542:R542"/>
    <mergeCell ref="J568:Q568"/>
    <mergeCell ref="B584:R584"/>
    <mergeCell ref="K519:L519"/>
    <mergeCell ref="B537:R537"/>
    <mergeCell ref="C528:I528"/>
    <mergeCell ref="C531:Q533"/>
    <mergeCell ref="J475:Q475"/>
    <mergeCell ref="B504:R504"/>
    <mergeCell ref="B505:R505"/>
    <mergeCell ref="B506:R506"/>
    <mergeCell ref="E509:J509"/>
    <mergeCell ref="M509:N509"/>
    <mergeCell ref="C511:Q517"/>
    <mergeCell ref="C523:Q525"/>
    <mergeCell ref="K520:L520"/>
    <mergeCell ref="K521:L521"/>
    <mergeCell ref="B294:R294"/>
    <mergeCell ref="B295:R295"/>
    <mergeCell ref="C296:Q296"/>
    <mergeCell ref="B3:R3"/>
    <mergeCell ref="B4:R4"/>
    <mergeCell ref="B5:R5"/>
    <mergeCell ref="C11:O34"/>
    <mergeCell ref="B42:R42"/>
    <mergeCell ref="J473:Q473"/>
    <mergeCell ref="B331:R331"/>
    <mergeCell ref="C332:Q332"/>
    <mergeCell ref="B366:R366"/>
    <mergeCell ref="B367:R367"/>
    <mergeCell ref="C368:Q368"/>
    <mergeCell ref="B402:R402"/>
    <mergeCell ref="B403:R403"/>
    <mergeCell ref="C404:Q404"/>
    <mergeCell ref="B438:R438"/>
    <mergeCell ref="B439:R439"/>
    <mergeCell ref="C440:Q440"/>
    <mergeCell ref="M527:N527"/>
    <mergeCell ref="M528:N528"/>
    <mergeCell ref="M529:N529"/>
    <mergeCell ref="B186:R186"/>
    <mergeCell ref="B43:R43"/>
    <mergeCell ref="C44:Q44"/>
    <mergeCell ref="B78:R78"/>
    <mergeCell ref="B79:R79"/>
    <mergeCell ref="C80:Q80"/>
    <mergeCell ref="B114:R114"/>
    <mergeCell ref="B115:R115"/>
    <mergeCell ref="C116:Q116"/>
    <mergeCell ref="B150:R150"/>
    <mergeCell ref="B151:R151"/>
    <mergeCell ref="C152:Q152"/>
    <mergeCell ref="B330:R330"/>
    <mergeCell ref="B187:R187"/>
    <mergeCell ref="C188:Q188"/>
    <mergeCell ref="B222:R222"/>
    <mergeCell ref="B223:R223"/>
    <mergeCell ref="C224:Q224"/>
    <mergeCell ref="B258:R258"/>
    <mergeCell ref="B259:R259"/>
    <mergeCell ref="C260:Q260"/>
  </mergeCells>
  <conditionalFormatting sqref="F57:J72">
    <cfRule type="notContainsBlanks" dxfId="14" priority="15">
      <formula>LEN(TRIM(F57))&gt;0</formula>
    </cfRule>
  </conditionalFormatting>
  <conditionalFormatting sqref="M57:Q72">
    <cfRule type="notContainsBlanks" dxfId="13" priority="14">
      <formula>LEN(TRIM(M57))&gt;0</formula>
    </cfRule>
  </conditionalFormatting>
  <conditionalFormatting sqref="T57:X72">
    <cfRule type="notContainsBlanks" dxfId="12" priority="13">
      <formula>LEN(TRIM(T57))&gt;0</formula>
    </cfRule>
  </conditionalFormatting>
  <conditionalFormatting sqref="AA57:AE72">
    <cfRule type="notContainsBlanks" dxfId="11" priority="12">
      <formula>LEN(TRIM(AA57))&gt;0</formula>
    </cfRule>
  </conditionalFormatting>
  <conditionalFormatting sqref="AH57:AH72">
    <cfRule type="notContainsBlanks" dxfId="10" priority="11">
      <formula>LEN(TRIM(AH57))&gt;0</formula>
    </cfRule>
  </conditionalFormatting>
  <conditionalFormatting sqref="D93:G108">
    <cfRule type="notContainsBlanks" dxfId="9" priority="10">
      <formula>LEN(TRIM(D93))&gt;0</formula>
    </cfRule>
  </conditionalFormatting>
  <conditionalFormatting sqref="J93:N108">
    <cfRule type="notContainsBlanks" dxfId="8" priority="9">
      <formula>LEN(TRIM(J93))&gt;0</formula>
    </cfRule>
  </conditionalFormatting>
  <conditionalFormatting sqref="Q93:U108">
    <cfRule type="notContainsBlanks" dxfId="7" priority="8">
      <formula>LEN(TRIM(Q93))&gt;0</formula>
    </cfRule>
  </conditionalFormatting>
  <conditionalFormatting sqref="X93:AB108">
    <cfRule type="notContainsBlanks" dxfId="6" priority="7">
      <formula>LEN(TRIM(X93))&gt;0</formula>
    </cfRule>
  </conditionalFormatting>
  <conditionalFormatting sqref="AE93:AE108">
    <cfRule type="notContainsBlanks" dxfId="5" priority="6">
      <formula>LEN(TRIM(AE93))&gt;0</formula>
    </cfRule>
  </conditionalFormatting>
  <conditionalFormatting sqref="D453:E468">
    <cfRule type="notContainsBlanks" dxfId="4" priority="5">
      <formula>LEN(TRIM(D453))&gt;0</formula>
    </cfRule>
  </conditionalFormatting>
  <conditionalFormatting sqref="H453:L468">
    <cfRule type="notContainsBlanks" dxfId="3" priority="4">
      <formula>LEN(TRIM(H453))&gt;0</formula>
    </cfRule>
  </conditionalFormatting>
  <conditionalFormatting sqref="O453:S468">
    <cfRule type="notContainsBlanks" dxfId="2" priority="3">
      <formula>LEN(TRIM(O453))&gt;0</formula>
    </cfRule>
  </conditionalFormatting>
  <conditionalFormatting sqref="V453:Z468">
    <cfRule type="notContainsBlanks" dxfId="1" priority="2">
      <formula>LEN(TRIM(V453))&gt;0</formula>
    </cfRule>
  </conditionalFormatting>
  <conditionalFormatting sqref="AD453:AG468">
    <cfRule type="notContainsBlanks" dxfId="0" priority="1">
      <formula>LEN(TRIM(AD453))&gt;0</formula>
    </cfRule>
  </conditionalFormatting>
  <dataValidations xWindow="529" yWindow="713" count="13">
    <dataValidation allowBlank="1" showInputMessage="1" showErrorMessage="1" promptTitle="2022 NERC Holiday" prompt="Christmas, 2022 NERC Holiday" sqref="AC444:AC469"/>
    <dataValidation allowBlank="1" showInputMessage="1" showErrorMessage="1" promptTitle="2022 NERC Holiday" prompt="Thanksgiving, 2022 NERC Holiday" sqref="AA408:AA433"/>
    <dataValidation allowBlank="1" showInputMessage="1" showErrorMessage="1" promptTitle="2022 NERC Holiday" prompt="Labor Day, 2022 NERC Holiday" sqref="H336:H361"/>
    <dataValidation allowBlank="1" showInputMessage="1" showErrorMessage="1" promptTitle="2022 NERC Holiday" prompt="Independence Day, 2022 NERC Holiday" sqref="G264:G289"/>
    <dataValidation allowBlank="1" showInputMessage="1" showErrorMessage="1" promptTitle="2022 NERC Holiday" prompt="Memorial Day, 2022 NERC Holiday" sqref="AG192:AG217"/>
    <dataValidation allowBlank="1" showInputMessage="1" showErrorMessage="1" promptTitle="2022 NERC Holiday" prompt="New Years, 2022 NERC Holiday" sqref="D48:D73"/>
    <dataValidation allowBlank="1" showErrorMessage="1" sqref="F408:F433 G444:G469 G300:G325 AE264:AE289 F336:F361 G372:G397 AB444:AB469 AE408:AE433 P520 N519:O520"/>
    <dataValidation allowBlank="1" showInputMessage="1" showErrorMessage="1" promptTitle="2018 NERC Holiday" prompt="Memorial Day, 2018 NERC Holiday" sqref="AE469 AE444:AE452 AE300:AE325 AE372:AE397"/>
    <dataValidation allowBlank="1" showInputMessage="1" showErrorMessage="1" promptTitle="Winter Peak Deliveries, Class I" prompt="Enter the Winter Peak Deliveries from RPS Class I resources, above Firm energy. _x000a__x000a_Winter Peak Period defined as Jan, Feb, and Dec, and peak hours ending 0800- 2300 Mon-Fri excluding NERC holidays" sqref="C527:M527"/>
    <dataValidation allowBlank="1" showInputMessage="1" showErrorMessage="1" promptTitle="Winter Peak Deliveries, Class I" prompt="This represents the Winter Peak Deliveries from an RPS Class I resource, as given in Part V-RPS Class I_x000a_" sqref="K519:L519"/>
    <dataValidation allowBlank="1" showInputMessage="1" showErrorMessage="1" promptTitle="Winter Peak Deliveries, Firm" prompt="This represents the amount of Class I energy that is firmed up with firm service hydroelectric generation, as given in Part V-Firm Energy_x000a_" sqref="K520:L520"/>
    <dataValidation allowBlank="1" showInputMessage="1" showErrorMessage="1" promptTitle="Winter Peak Delivery" prompt="This value is representative of the Guarenteed Winter Peak Delivery " sqref="K521:L521"/>
    <dataValidation allowBlank="1" showInputMessage="1" showErrorMessage="1" promptTitle="Winter Peak Delivery" prompt="These hours represent your Winter Peak Delivery. Refer to Part V (a)(i), below, and section 2.2.2.7 of the RFP." sqref="F57:J72 M57:Q72 T57:X72 AA57:AE72 AH57:AH72 D93:G108 J93:N108 Q93:U108 X93:AB108 AE93:AE108 D453:E468 H453:L468 O453:S468 V453:Z468 AD453:AG468"/>
  </dataValidations>
  <pageMargins left="0.5" right="0.5" top="0.75" bottom="0.5" header="0.3" footer="0.3"/>
  <pageSetup scale="31" fitToHeight="3" orientation="portrait"/>
  <rowBreaks count="1" manualBreakCount="1">
    <brk id="533" min="1" max="16" man="1"/>
  </rowBreaks>
  <ignoredErrors>
    <ignoredError sqref="AI50:AJ73 AI231:AJ253 AI230 AI194:AJ217 AI158:AJ181 AI122:AJ145 AI86:AJ109 AI266:AJ271 AI272:AJ287 AI288:AJ289 AI302:AJ325 AI338:AJ361 AI374:AJ397 AJ418 AI419:AJ433 AJ410 AI411:AJ417 AI410 AI418 AI446:AJ469 AK453:AK468 AK93:AK108" formulaRange="1"/>
  </ignoredErrors>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R255"/>
  <sheetViews>
    <sheetView showGridLines="0" topLeftCell="A61" workbookViewId="0"/>
  </sheetViews>
  <sheetFormatPr defaultColWidth="9.140625" defaultRowHeight="15" x14ac:dyDescent="0.25"/>
  <cols>
    <col min="1" max="1" width="3.42578125" style="2" customWidth="1"/>
    <col min="2" max="2" width="3.7109375" style="2" customWidth="1"/>
    <col min="3" max="3" width="9.7109375" style="2" customWidth="1"/>
    <col min="4" max="6" width="10.85546875" style="2" customWidth="1"/>
    <col min="7" max="8" width="11" style="2" customWidth="1"/>
    <col min="9" max="10" width="11.7109375" style="2" customWidth="1"/>
    <col min="11" max="11" width="3.7109375" style="2" customWidth="1"/>
    <col min="12" max="12" width="9.140625" style="2"/>
    <col min="13" max="13" width="30.42578125" style="2" customWidth="1"/>
    <col min="14" max="15" width="15.7109375" style="2" customWidth="1"/>
    <col min="16" max="16384" width="9.140625" style="2"/>
  </cols>
  <sheetData>
    <row r="1" spans="1:12" ht="15.75" thickBot="1" x14ac:dyDescent="0.3">
      <c r="A1" s="1"/>
    </row>
    <row r="2" spans="1:12" x14ac:dyDescent="0.25">
      <c r="B2" s="40" t="str">
        <f>"Version " &amp; Version</f>
        <v>Version FINAL 03/31/2017</v>
      </c>
      <c r="C2" s="3"/>
      <c r="D2" s="3"/>
      <c r="E2" s="3"/>
      <c r="F2" s="3"/>
      <c r="G2" s="3"/>
      <c r="H2" s="3"/>
      <c r="I2" s="3"/>
      <c r="J2" s="3"/>
      <c r="K2" s="33"/>
    </row>
    <row r="3" spans="1:12" ht="15.75" x14ac:dyDescent="0.25">
      <c r="B3" s="487" t="s">
        <v>50</v>
      </c>
      <c r="C3" s="488"/>
      <c r="D3" s="488"/>
      <c r="E3" s="488"/>
      <c r="F3" s="488"/>
      <c r="G3" s="488"/>
      <c r="H3" s="488"/>
      <c r="I3" s="488"/>
      <c r="J3" s="488"/>
      <c r="K3" s="489"/>
    </row>
    <row r="4" spans="1:12" ht="15.75" x14ac:dyDescent="0.25">
      <c r="B4" s="487" t="s">
        <v>22</v>
      </c>
      <c r="C4" s="488"/>
      <c r="D4" s="488"/>
      <c r="E4" s="488"/>
      <c r="F4" s="488"/>
      <c r="G4" s="488"/>
      <c r="H4" s="488"/>
      <c r="I4" s="488"/>
      <c r="J4" s="488"/>
      <c r="K4" s="489"/>
    </row>
    <row r="5" spans="1:12" ht="15.75" x14ac:dyDescent="0.25">
      <c r="B5" s="487" t="str">
        <f>Title1</f>
        <v/>
      </c>
      <c r="C5" s="488"/>
      <c r="D5" s="488"/>
      <c r="E5" s="488"/>
      <c r="F5" s="488"/>
      <c r="G5" s="488"/>
      <c r="H5" s="488"/>
      <c r="I5" s="488"/>
      <c r="J5" s="488"/>
      <c r="K5" s="489"/>
    </row>
    <row r="6" spans="1:12" ht="15.75" x14ac:dyDescent="0.25">
      <c r="B6" s="487" t="str">
        <f>Title2</f>
        <v/>
      </c>
      <c r="C6" s="488"/>
      <c r="D6" s="488"/>
      <c r="E6" s="488"/>
      <c r="F6" s="488"/>
      <c r="G6" s="488"/>
      <c r="H6" s="488"/>
      <c r="I6" s="488"/>
      <c r="J6" s="488"/>
      <c r="K6" s="489"/>
    </row>
    <row r="7" spans="1:12" ht="15.75" x14ac:dyDescent="0.25">
      <c r="B7" s="11"/>
      <c r="C7" s="12"/>
      <c r="D7" s="12"/>
      <c r="E7" s="12"/>
      <c r="F7" s="30"/>
      <c r="G7" s="12"/>
      <c r="H7" s="58"/>
      <c r="I7" s="12"/>
      <c r="J7" s="12"/>
      <c r="K7" s="13"/>
    </row>
    <row r="8" spans="1:12" ht="15.75" x14ac:dyDescent="0.25">
      <c r="B8" s="11"/>
      <c r="C8" s="209" t="s">
        <v>157</v>
      </c>
      <c r="D8" s="16"/>
      <c r="E8" s="666"/>
      <c r="F8" s="667"/>
      <c r="G8" s="667"/>
      <c r="H8" s="667"/>
      <c r="I8" s="667"/>
      <c r="J8" s="667"/>
      <c r="K8" s="13"/>
      <c r="L8" s="37"/>
    </row>
    <row r="9" spans="1:12" ht="15.75" x14ac:dyDescent="0.25">
      <c r="B9" s="41"/>
      <c r="C9" s="210"/>
      <c r="D9" s="16"/>
      <c r="E9" s="16"/>
      <c r="F9" s="32"/>
      <c r="G9" s="32"/>
      <c r="H9" s="32"/>
      <c r="I9" s="32"/>
      <c r="J9" s="32"/>
      <c r="K9" s="42"/>
    </row>
    <row r="10" spans="1:12" ht="15.75" x14ac:dyDescent="0.25">
      <c r="B10" s="171"/>
      <c r="C10" s="16"/>
      <c r="D10" s="16"/>
      <c r="E10" s="16"/>
      <c r="F10" s="32"/>
      <c r="G10" s="32"/>
      <c r="H10" s="32"/>
      <c r="I10" s="32"/>
      <c r="J10" s="32"/>
      <c r="K10" s="173"/>
    </row>
    <row r="11" spans="1:12" ht="15.75" customHeight="1" x14ac:dyDescent="0.25">
      <c r="B11" s="20"/>
      <c r="C11" s="7"/>
      <c r="D11" s="7"/>
      <c r="E11" s="245"/>
      <c r="F11" s="668" t="s">
        <v>28</v>
      </c>
      <c r="G11" s="669"/>
      <c r="H11" s="26" t="s">
        <v>26</v>
      </c>
      <c r="I11" s="7"/>
      <c r="J11" s="7"/>
      <c r="K11" s="21"/>
    </row>
    <row r="12" spans="1:12" ht="15.75" x14ac:dyDescent="0.25">
      <c r="B12" s="20"/>
      <c r="C12" s="7"/>
      <c r="D12" s="7"/>
      <c r="E12" s="670" t="s">
        <v>23</v>
      </c>
      <c r="F12" s="668" t="s">
        <v>27</v>
      </c>
      <c r="G12" s="669"/>
      <c r="H12" s="26" t="s">
        <v>29</v>
      </c>
      <c r="I12" s="7"/>
      <c r="J12" s="7"/>
      <c r="K12" s="21"/>
    </row>
    <row r="13" spans="1:12" ht="15.75" x14ac:dyDescent="0.25">
      <c r="B13" s="20"/>
      <c r="C13" s="7"/>
      <c r="D13" s="7"/>
      <c r="E13" s="671"/>
      <c r="F13" s="176" t="s">
        <v>24</v>
      </c>
      <c r="G13" s="176" t="s">
        <v>25</v>
      </c>
      <c r="H13" s="27"/>
      <c r="I13" s="7"/>
      <c r="J13" s="7"/>
      <c r="K13" s="21"/>
    </row>
    <row r="14" spans="1:12" ht="15.75" x14ac:dyDescent="0.25">
      <c r="B14" s="20"/>
      <c r="C14" s="7"/>
      <c r="D14" s="7"/>
      <c r="E14" s="59">
        <v>1</v>
      </c>
      <c r="F14" s="153"/>
      <c r="G14" s="153"/>
      <c r="H14" s="46"/>
      <c r="I14" s="7"/>
      <c r="J14" s="7"/>
      <c r="K14" s="21"/>
      <c r="L14" s="37"/>
    </row>
    <row r="15" spans="1:12" ht="15.75" x14ac:dyDescent="0.25">
      <c r="B15" s="20"/>
      <c r="C15" s="7"/>
      <c r="D15" s="7"/>
      <c r="E15" s="28">
        <v>2</v>
      </c>
      <c r="F15" s="46"/>
      <c r="G15" s="46"/>
      <c r="H15" s="46"/>
      <c r="I15" s="7"/>
      <c r="J15" s="7"/>
      <c r="K15" s="21"/>
      <c r="L15" s="37"/>
    </row>
    <row r="16" spans="1:12" ht="15.75" x14ac:dyDescent="0.25">
      <c r="B16" s="20"/>
      <c r="C16" s="7"/>
      <c r="D16" s="7"/>
      <c r="E16" s="28">
        <v>3</v>
      </c>
      <c r="F16" s="46"/>
      <c r="G16" s="46"/>
      <c r="H16" s="46"/>
      <c r="I16" s="7"/>
      <c r="J16" s="7"/>
      <c r="K16" s="21"/>
      <c r="L16" s="37"/>
    </row>
    <row r="17" spans="2:12" ht="15.75" x14ac:dyDescent="0.25">
      <c r="B17" s="20"/>
      <c r="C17" s="7"/>
      <c r="D17" s="7"/>
      <c r="E17" s="28">
        <v>4</v>
      </c>
      <c r="F17" s="46"/>
      <c r="G17" s="46"/>
      <c r="H17" s="46"/>
      <c r="I17" s="7"/>
      <c r="J17" s="7"/>
      <c r="K17" s="21"/>
      <c r="L17" s="37"/>
    </row>
    <row r="18" spans="2:12" ht="15.75" x14ac:dyDescent="0.25">
      <c r="B18" s="20"/>
      <c r="C18" s="7"/>
      <c r="D18" s="7"/>
      <c r="E18" s="28">
        <v>5</v>
      </c>
      <c r="F18" s="46"/>
      <c r="G18" s="46"/>
      <c r="H18" s="46"/>
      <c r="I18" s="7"/>
      <c r="J18" s="7"/>
      <c r="K18" s="21"/>
      <c r="L18" s="37"/>
    </row>
    <row r="19" spans="2:12" ht="15.75" x14ac:dyDescent="0.25">
      <c r="B19" s="20"/>
      <c r="C19" s="7"/>
      <c r="D19" s="7"/>
      <c r="E19" s="28">
        <v>6</v>
      </c>
      <c r="F19" s="46"/>
      <c r="G19" s="46"/>
      <c r="H19" s="46"/>
      <c r="I19" s="7"/>
      <c r="J19" s="7"/>
      <c r="K19" s="21"/>
      <c r="L19" s="37"/>
    </row>
    <row r="20" spans="2:12" ht="15.75" x14ac:dyDescent="0.25">
      <c r="B20" s="20"/>
      <c r="C20" s="7"/>
      <c r="D20" s="7"/>
      <c r="E20" s="28">
        <v>7</v>
      </c>
      <c r="F20" s="46"/>
      <c r="G20" s="46"/>
      <c r="H20" s="46"/>
      <c r="I20" s="7"/>
      <c r="J20" s="7"/>
      <c r="K20" s="21"/>
      <c r="L20" s="37"/>
    </row>
    <row r="21" spans="2:12" ht="15.75" x14ac:dyDescent="0.25">
      <c r="B21" s="20"/>
      <c r="C21" s="7"/>
      <c r="D21" s="7"/>
      <c r="E21" s="28">
        <v>8</v>
      </c>
      <c r="F21" s="46"/>
      <c r="G21" s="46"/>
      <c r="H21" s="46"/>
      <c r="I21" s="7"/>
      <c r="J21" s="7"/>
      <c r="K21" s="21"/>
      <c r="L21" s="37"/>
    </row>
    <row r="22" spans="2:12" ht="15.75" x14ac:dyDescent="0.25">
      <c r="B22" s="20"/>
      <c r="C22" s="7"/>
      <c r="D22" s="7"/>
      <c r="E22" s="28">
        <v>9</v>
      </c>
      <c r="F22" s="46"/>
      <c r="G22" s="46"/>
      <c r="H22" s="46"/>
      <c r="I22" s="7"/>
      <c r="J22" s="7"/>
      <c r="K22" s="21"/>
      <c r="L22" s="37"/>
    </row>
    <row r="23" spans="2:12" ht="15.75" x14ac:dyDescent="0.25">
      <c r="B23" s="20"/>
      <c r="C23" s="7"/>
      <c r="D23" s="7"/>
      <c r="E23" s="28">
        <v>10</v>
      </c>
      <c r="F23" s="46"/>
      <c r="G23" s="46"/>
      <c r="H23" s="46"/>
      <c r="I23" s="7"/>
      <c r="J23" s="7"/>
      <c r="K23" s="21"/>
      <c r="L23" s="37"/>
    </row>
    <row r="24" spans="2:12" ht="15.75" x14ac:dyDescent="0.25">
      <c r="B24" s="20"/>
      <c r="C24" s="7"/>
      <c r="D24" s="7"/>
      <c r="E24" s="28">
        <v>11</v>
      </c>
      <c r="F24" s="46"/>
      <c r="G24" s="46"/>
      <c r="H24" s="46"/>
      <c r="I24" s="7"/>
      <c r="J24" s="7"/>
      <c r="K24" s="21"/>
      <c r="L24" s="37"/>
    </row>
    <row r="25" spans="2:12" ht="15.75" x14ac:dyDescent="0.25">
      <c r="B25" s="20"/>
      <c r="C25" s="7"/>
      <c r="D25" s="7"/>
      <c r="E25" s="28">
        <v>12</v>
      </c>
      <c r="F25" s="46"/>
      <c r="G25" s="46"/>
      <c r="H25" s="46"/>
      <c r="I25" s="7"/>
      <c r="J25" s="7"/>
      <c r="K25" s="21"/>
      <c r="L25" s="37"/>
    </row>
    <row r="26" spans="2:12" ht="15.75" x14ac:dyDescent="0.25">
      <c r="B26" s="20"/>
      <c r="C26" s="7"/>
      <c r="D26" s="7"/>
      <c r="E26" s="28">
        <v>13</v>
      </c>
      <c r="F26" s="46"/>
      <c r="G26" s="46"/>
      <c r="H26" s="46"/>
      <c r="I26" s="7"/>
      <c r="J26" s="7"/>
      <c r="K26" s="21"/>
      <c r="L26" s="37"/>
    </row>
    <row r="27" spans="2:12" ht="15.75" x14ac:dyDescent="0.25">
      <c r="B27" s="20"/>
      <c r="C27" s="7"/>
      <c r="D27" s="7"/>
      <c r="E27" s="28">
        <v>14</v>
      </c>
      <c r="F27" s="46"/>
      <c r="G27" s="46"/>
      <c r="H27" s="46"/>
      <c r="I27" s="7"/>
      <c r="J27" s="7"/>
      <c r="K27" s="21"/>
      <c r="L27" s="37"/>
    </row>
    <row r="28" spans="2:12" ht="15.75" x14ac:dyDescent="0.25">
      <c r="B28" s="20"/>
      <c r="C28" s="7"/>
      <c r="D28" s="7"/>
      <c r="E28" s="28">
        <v>15</v>
      </c>
      <c r="F28" s="46"/>
      <c r="G28" s="46"/>
      <c r="H28" s="46"/>
      <c r="I28" s="7"/>
      <c r="J28" s="7"/>
      <c r="K28" s="21"/>
      <c r="L28" s="37"/>
    </row>
    <row r="29" spans="2:12" ht="15.75" x14ac:dyDescent="0.25">
      <c r="B29" s="20"/>
      <c r="C29" s="7"/>
      <c r="D29" s="7"/>
      <c r="E29" s="28">
        <v>16</v>
      </c>
      <c r="F29" s="46"/>
      <c r="G29" s="46"/>
      <c r="H29" s="46"/>
      <c r="I29" s="7"/>
      <c r="J29" s="7"/>
      <c r="K29" s="21"/>
      <c r="L29" s="37"/>
    </row>
    <row r="30" spans="2:12" ht="15.75" x14ac:dyDescent="0.25">
      <c r="B30" s="20"/>
      <c r="C30" s="7"/>
      <c r="D30" s="7"/>
      <c r="E30" s="28">
        <v>17</v>
      </c>
      <c r="F30" s="46"/>
      <c r="G30" s="46"/>
      <c r="H30" s="46"/>
      <c r="I30" s="7"/>
      <c r="J30" s="7"/>
      <c r="K30" s="21"/>
      <c r="L30" s="37"/>
    </row>
    <row r="31" spans="2:12" ht="15.75" x14ac:dyDescent="0.25">
      <c r="B31" s="20"/>
      <c r="C31" s="7"/>
      <c r="D31" s="7"/>
      <c r="E31" s="28">
        <v>18</v>
      </c>
      <c r="F31" s="46"/>
      <c r="G31" s="46"/>
      <c r="H31" s="46"/>
      <c r="I31" s="7"/>
      <c r="J31" s="7"/>
      <c r="K31" s="21"/>
      <c r="L31" s="37"/>
    </row>
    <row r="32" spans="2:12" ht="15.75" x14ac:dyDescent="0.25">
      <c r="B32" s="20"/>
      <c r="C32" s="7"/>
      <c r="D32" s="7"/>
      <c r="E32" s="28">
        <v>19</v>
      </c>
      <c r="F32" s="46"/>
      <c r="G32" s="46"/>
      <c r="H32" s="46"/>
      <c r="I32" s="7"/>
      <c r="J32" s="7"/>
      <c r="K32" s="21"/>
      <c r="L32" s="37"/>
    </row>
    <row r="33" spans="2:18" ht="15.75" x14ac:dyDescent="0.25">
      <c r="B33" s="20"/>
      <c r="C33" s="7"/>
      <c r="D33" s="7"/>
      <c r="E33" s="29">
        <v>20</v>
      </c>
      <c r="F33" s="47"/>
      <c r="G33" s="47"/>
      <c r="H33" s="47"/>
      <c r="I33" s="7"/>
      <c r="J33" s="7"/>
      <c r="K33" s="21"/>
      <c r="L33" s="37"/>
    </row>
    <row r="34" spans="2:18" ht="15.75" x14ac:dyDescent="0.25">
      <c r="B34" s="20"/>
      <c r="C34" s="7"/>
      <c r="D34" s="7"/>
      <c r="E34" s="258"/>
      <c r="F34" s="380"/>
      <c r="G34" s="380"/>
      <c r="H34" s="380"/>
      <c r="I34" s="7"/>
      <c r="J34" s="7"/>
      <c r="K34" s="21"/>
      <c r="L34" s="37"/>
    </row>
    <row r="35" spans="2:18" ht="15.75" x14ac:dyDescent="0.25">
      <c r="B35" s="20"/>
      <c r="C35" s="672" t="s">
        <v>267</v>
      </c>
      <c r="D35" s="672"/>
      <c r="E35" s="672"/>
      <c r="F35" s="672"/>
      <c r="G35" s="672"/>
      <c r="H35" s="672"/>
      <c r="I35" s="672"/>
      <c r="J35" s="672"/>
      <c r="K35" s="21"/>
      <c r="L35" s="37"/>
    </row>
    <row r="36" spans="2:18" ht="15.75" x14ac:dyDescent="0.25">
      <c r="B36" s="20"/>
      <c r="C36" s="672"/>
      <c r="D36" s="672"/>
      <c r="E36" s="672"/>
      <c r="F36" s="672"/>
      <c r="G36" s="672"/>
      <c r="H36" s="672"/>
      <c r="I36" s="672"/>
      <c r="J36" s="672"/>
      <c r="K36" s="21"/>
      <c r="L36" s="37"/>
    </row>
    <row r="37" spans="2:18" ht="15.75" x14ac:dyDescent="0.25">
      <c r="B37" s="20"/>
      <c r="C37" s="17"/>
      <c r="D37" s="45"/>
      <c r="E37" s="45"/>
      <c r="F37" s="17"/>
      <c r="G37" s="17"/>
      <c r="H37" s="17"/>
      <c r="I37" s="17"/>
      <c r="J37" s="17"/>
      <c r="K37" s="21"/>
      <c r="R37" s="38"/>
    </row>
    <row r="38" spans="2:18" ht="15.75" x14ac:dyDescent="0.25">
      <c r="B38" s="20"/>
      <c r="C38" s="17" t="s">
        <v>44</v>
      </c>
      <c r="D38" s="17"/>
      <c r="E38" s="17"/>
      <c r="F38" s="17"/>
      <c r="G38" s="17"/>
      <c r="H38" s="17"/>
      <c r="I38" s="17"/>
      <c r="J38" s="17"/>
      <c r="K38" s="21"/>
      <c r="R38" s="38"/>
    </row>
    <row r="39" spans="2:18" ht="27.75" customHeight="1" x14ac:dyDescent="0.25">
      <c r="B39" s="20"/>
      <c r="C39" s="665" t="s">
        <v>172</v>
      </c>
      <c r="D39" s="566"/>
      <c r="E39" s="566"/>
      <c r="F39" s="566"/>
      <c r="G39" s="566"/>
      <c r="H39" s="566"/>
      <c r="I39" s="566"/>
      <c r="J39" s="566"/>
      <c r="K39" s="21"/>
      <c r="R39" s="38"/>
    </row>
    <row r="40" spans="2:18" ht="15.75" customHeight="1" x14ac:dyDescent="0.25">
      <c r="B40" s="20"/>
      <c r="C40" s="665" t="s">
        <v>173</v>
      </c>
      <c r="D40" s="566"/>
      <c r="E40" s="566"/>
      <c r="F40" s="566"/>
      <c r="G40" s="566"/>
      <c r="H40" s="566"/>
      <c r="I40" s="566"/>
      <c r="J40" s="566"/>
      <c r="K40" s="21"/>
      <c r="R40" s="38"/>
    </row>
    <row r="41" spans="2:18" ht="15.75" x14ac:dyDescent="0.25">
      <c r="B41" s="20"/>
      <c r="C41" s="17"/>
      <c r="D41" s="17"/>
      <c r="E41" s="17"/>
      <c r="F41" s="17"/>
      <c r="G41" s="17"/>
      <c r="H41" s="17"/>
      <c r="I41" s="17"/>
      <c r="J41" s="17"/>
      <c r="K41" s="21"/>
    </row>
    <row r="42" spans="2:18" ht="15.75" thickBot="1" x14ac:dyDescent="0.3">
      <c r="B42" s="23"/>
      <c r="C42" s="24"/>
      <c r="D42" s="24"/>
      <c r="E42" s="24"/>
      <c r="F42" s="24"/>
      <c r="G42" s="24"/>
      <c r="H42" s="24"/>
      <c r="I42" s="24"/>
      <c r="J42" s="24"/>
      <c r="K42" s="25"/>
    </row>
    <row r="43" spans="2:18" ht="15.75" thickBot="1" x14ac:dyDescent="0.3"/>
    <row r="44" spans="2:18" x14ac:dyDescent="0.25">
      <c r="B44" s="40" t="str">
        <f>"Version " &amp; Version</f>
        <v>Version FINAL 03/31/2017</v>
      </c>
      <c r="C44" s="3"/>
      <c r="D44" s="3"/>
      <c r="E44" s="3"/>
      <c r="F44" s="3"/>
      <c r="G44" s="3"/>
      <c r="H44" s="3"/>
      <c r="I44" s="3"/>
      <c r="J44" s="3"/>
      <c r="K44" s="33"/>
    </row>
    <row r="45" spans="2:18" ht="15.75" x14ac:dyDescent="0.25">
      <c r="B45" s="487" t="s">
        <v>51</v>
      </c>
      <c r="C45" s="488"/>
      <c r="D45" s="488"/>
      <c r="E45" s="488"/>
      <c r="F45" s="488"/>
      <c r="G45" s="488"/>
      <c r="H45" s="488"/>
      <c r="I45" s="488"/>
      <c r="J45" s="488"/>
      <c r="K45" s="489"/>
    </row>
    <row r="46" spans="2:18" ht="15.75" x14ac:dyDescent="0.25">
      <c r="B46" s="487" t="s">
        <v>22</v>
      </c>
      <c r="C46" s="488"/>
      <c r="D46" s="488"/>
      <c r="E46" s="488"/>
      <c r="F46" s="488"/>
      <c r="G46" s="488"/>
      <c r="H46" s="488"/>
      <c r="I46" s="488"/>
      <c r="J46" s="488"/>
      <c r="K46" s="489"/>
    </row>
    <row r="47" spans="2:18" ht="15.75" x14ac:dyDescent="0.25">
      <c r="B47" s="487" t="str">
        <f>Title1</f>
        <v/>
      </c>
      <c r="C47" s="488"/>
      <c r="D47" s="488"/>
      <c r="E47" s="488"/>
      <c r="F47" s="488"/>
      <c r="G47" s="488"/>
      <c r="H47" s="488"/>
      <c r="I47" s="488"/>
      <c r="J47" s="488"/>
      <c r="K47" s="489"/>
    </row>
    <row r="48" spans="2:18" ht="15.75" x14ac:dyDescent="0.25">
      <c r="B48" s="487" t="str">
        <f>Title2</f>
        <v/>
      </c>
      <c r="C48" s="488"/>
      <c r="D48" s="488"/>
      <c r="E48" s="488"/>
      <c r="F48" s="488"/>
      <c r="G48" s="488"/>
      <c r="H48" s="488"/>
      <c r="I48" s="488"/>
      <c r="J48" s="488"/>
      <c r="K48" s="489"/>
    </row>
    <row r="49" spans="2:11" ht="15.75" x14ac:dyDescent="0.25">
      <c r="B49" s="224"/>
      <c r="C49" s="225"/>
      <c r="D49" s="225"/>
      <c r="E49" s="225"/>
      <c r="F49" s="225"/>
      <c r="G49" s="225"/>
      <c r="H49" s="225"/>
      <c r="I49" s="225"/>
      <c r="J49" s="225"/>
      <c r="K49" s="226"/>
    </row>
    <row r="50" spans="2:11" ht="15.75" x14ac:dyDescent="0.25">
      <c r="B50" s="224"/>
      <c r="C50" s="209" t="s">
        <v>157</v>
      </c>
      <c r="D50" s="16"/>
      <c r="E50" s="666" t="str">
        <f>IF(ProjTitle="","",ProjTitle)</f>
        <v/>
      </c>
      <c r="F50" s="667"/>
      <c r="G50" s="667"/>
      <c r="H50" s="667"/>
      <c r="I50" s="667"/>
      <c r="J50" s="667"/>
      <c r="K50" s="226"/>
    </row>
    <row r="51" spans="2:11" ht="15.75" x14ac:dyDescent="0.25">
      <c r="B51" s="224"/>
      <c r="C51" s="210"/>
      <c r="D51" s="16"/>
      <c r="E51" s="16"/>
      <c r="F51" s="32"/>
      <c r="G51" s="32"/>
      <c r="H51" s="32"/>
      <c r="I51" s="32"/>
      <c r="J51" s="32"/>
      <c r="K51" s="226"/>
    </row>
    <row r="52" spans="2:11" ht="15.75" x14ac:dyDescent="0.25">
      <c r="B52" s="224"/>
      <c r="C52" s="16"/>
      <c r="D52" s="16"/>
      <c r="E52" s="16"/>
      <c r="F52" s="32"/>
      <c r="G52" s="32"/>
      <c r="H52" s="32"/>
      <c r="I52" s="32"/>
      <c r="J52" s="32"/>
      <c r="K52" s="226"/>
    </row>
    <row r="53" spans="2:11" ht="15.75" x14ac:dyDescent="0.25">
      <c r="B53" s="20"/>
      <c r="C53" s="7"/>
      <c r="D53" s="7"/>
      <c r="E53" s="245"/>
      <c r="F53" s="668" t="s">
        <v>28</v>
      </c>
      <c r="G53" s="669"/>
      <c r="H53" s="26" t="s">
        <v>26</v>
      </c>
      <c r="I53" s="7"/>
      <c r="J53" s="7"/>
      <c r="K53" s="21"/>
    </row>
    <row r="54" spans="2:11" ht="15.75" x14ac:dyDescent="0.25">
      <c r="B54" s="20"/>
      <c r="C54" s="7"/>
      <c r="D54" s="7"/>
      <c r="E54" s="670" t="s">
        <v>23</v>
      </c>
      <c r="F54" s="668" t="s">
        <v>27</v>
      </c>
      <c r="G54" s="669"/>
      <c r="H54" s="26" t="s">
        <v>29</v>
      </c>
      <c r="I54" s="7"/>
      <c r="J54" s="7"/>
      <c r="K54" s="21"/>
    </row>
    <row r="55" spans="2:11" ht="15.75" x14ac:dyDescent="0.25">
      <c r="B55" s="20"/>
      <c r="C55" s="7"/>
      <c r="D55" s="7"/>
      <c r="E55" s="671"/>
      <c r="F55" s="176" t="s">
        <v>24</v>
      </c>
      <c r="G55" s="176" t="s">
        <v>25</v>
      </c>
      <c r="H55" s="27"/>
      <c r="I55" s="7"/>
      <c r="J55" s="7"/>
      <c r="K55" s="21"/>
    </row>
    <row r="56" spans="2:11" ht="15.75" x14ac:dyDescent="0.25">
      <c r="B56" s="20"/>
      <c r="C56" s="7"/>
      <c r="D56" s="7"/>
      <c r="E56" s="59">
        <v>1</v>
      </c>
      <c r="F56" s="153"/>
      <c r="G56" s="153"/>
      <c r="H56" s="46"/>
      <c r="I56" s="7"/>
      <c r="J56" s="7"/>
      <c r="K56" s="21"/>
    </row>
    <row r="57" spans="2:11" ht="15.75" x14ac:dyDescent="0.25">
      <c r="B57" s="20"/>
      <c r="C57" s="7"/>
      <c r="D57" s="7"/>
      <c r="E57" s="28">
        <v>2</v>
      </c>
      <c r="F57" s="46"/>
      <c r="G57" s="46"/>
      <c r="H57" s="46"/>
      <c r="I57" s="7"/>
      <c r="J57" s="7"/>
      <c r="K57" s="21"/>
    </row>
    <row r="58" spans="2:11" ht="15.75" x14ac:dyDescent="0.25">
      <c r="B58" s="20"/>
      <c r="C58" s="7"/>
      <c r="D58" s="7"/>
      <c r="E58" s="28">
        <v>3</v>
      </c>
      <c r="F58" s="46"/>
      <c r="G58" s="46"/>
      <c r="H58" s="46"/>
      <c r="I58" s="7"/>
      <c r="J58" s="7"/>
      <c r="K58" s="21"/>
    </row>
    <row r="59" spans="2:11" ht="15.75" x14ac:dyDescent="0.25">
      <c r="B59" s="20"/>
      <c r="C59" s="7"/>
      <c r="D59" s="7"/>
      <c r="E59" s="28">
        <v>4</v>
      </c>
      <c r="F59" s="46"/>
      <c r="G59" s="46"/>
      <c r="H59" s="46"/>
      <c r="I59" s="7"/>
      <c r="J59" s="7"/>
      <c r="K59" s="21"/>
    </row>
    <row r="60" spans="2:11" ht="15.75" x14ac:dyDescent="0.25">
      <c r="B60" s="20"/>
      <c r="C60" s="7"/>
      <c r="D60" s="7"/>
      <c r="E60" s="28">
        <v>5</v>
      </c>
      <c r="F60" s="46"/>
      <c r="G60" s="46"/>
      <c r="H60" s="46"/>
      <c r="I60" s="7"/>
      <c r="J60" s="7"/>
      <c r="K60" s="21"/>
    </row>
    <row r="61" spans="2:11" ht="15.75" x14ac:dyDescent="0.25">
      <c r="B61" s="20"/>
      <c r="C61" s="7"/>
      <c r="D61" s="7"/>
      <c r="E61" s="28">
        <v>6</v>
      </c>
      <c r="F61" s="46"/>
      <c r="G61" s="46"/>
      <c r="H61" s="46"/>
      <c r="I61" s="7"/>
      <c r="J61" s="7"/>
      <c r="K61" s="21"/>
    </row>
    <row r="62" spans="2:11" ht="15.75" x14ac:dyDescent="0.25">
      <c r="B62" s="20"/>
      <c r="C62" s="7"/>
      <c r="D62" s="7"/>
      <c r="E62" s="28">
        <v>7</v>
      </c>
      <c r="F62" s="46"/>
      <c r="G62" s="46"/>
      <c r="H62" s="46"/>
      <c r="I62" s="7"/>
      <c r="J62" s="7"/>
      <c r="K62" s="21"/>
    </row>
    <row r="63" spans="2:11" ht="15.75" x14ac:dyDescent="0.25">
      <c r="B63" s="20"/>
      <c r="C63" s="7"/>
      <c r="D63" s="7"/>
      <c r="E63" s="28">
        <v>8</v>
      </c>
      <c r="F63" s="46"/>
      <c r="G63" s="46"/>
      <c r="H63" s="46"/>
      <c r="I63" s="7"/>
      <c r="J63" s="7"/>
      <c r="K63" s="21"/>
    </row>
    <row r="64" spans="2:11" ht="15.75" x14ac:dyDescent="0.25">
      <c r="B64" s="20"/>
      <c r="C64" s="7"/>
      <c r="D64" s="7"/>
      <c r="E64" s="28">
        <v>9</v>
      </c>
      <c r="F64" s="46"/>
      <c r="G64" s="46"/>
      <c r="H64" s="46"/>
      <c r="I64" s="7"/>
      <c r="J64" s="7"/>
      <c r="K64" s="21"/>
    </row>
    <row r="65" spans="2:11" ht="15.75" x14ac:dyDescent="0.25">
      <c r="B65" s="20"/>
      <c r="C65" s="7"/>
      <c r="D65" s="7"/>
      <c r="E65" s="28">
        <v>10</v>
      </c>
      <c r="F65" s="46"/>
      <c r="G65" s="46"/>
      <c r="H65" s="46"/>
      <c r="I65" s="7"/>
      <c r="J65" s="7"/>
      <c r="K65" s="21"/>
    </row>
    <row r="66" spans="2:11" ht="15.75" x14ac:dyDescent="0.25">
      <c r="B66" s="20"/>
      <c r="C66" s="7"/>
      <c r="D66" s="7"/>
      <c r="E66" s="28">
        <v>11</v>
      </c>
      <c r="F66" s="46"/>
      <c r="G66" s="46"/>
      <c r="H66" s="46"/>
      <c r="I66" s="7"/>
      <c r="J66" s="7"/>
      <c r="K66" s="21"/>
    </row>
    <row r="67" spans="2:11" ht="15.75" x14ac:dyDescent="0.25">
      <c r="B67" s="20"/>
      <c r="C67" s="7"/>
      <c r="D67" s="7"/>
      <c r="E67" s="28">
        <v>12</v>
      </c>
      <c r="F67" s="46"/>
      <c r="G67" s="46"/>
      <c r="H67" s="46"/>
      <c r="I67" s="7"/>
      <c r="J67" s="7"/>
      <c r="K67" s="21"/>
    </row>
    <row r="68" spans="2:11" ht="15.75" x14ac:dyDescent="0.25">
      <c r="B68" s="20"/>
      <c r="C68" s="7"/>
      <c r="D68" s="7"/>
      <c r="E68" s="28">
        <v>13</v>
      </c>
      <c r="F68" s="46"/>
      <c r="G68" s="46"/>
      <c r="H68" s="46"/>
      <c r="I68" s="7"/>
      <c r="J68" s="7"/>
      <c r="K68" s="21"/>
    </row>
    <row r="69" spans="2:11" ht="15.75" x14ac:dyDescent="0.25">
      <c r="B69" s="20"/>
      <c r="C69" s="7"/>
      <c r="D69" s="7"/>
      <c r="E69" s="28">
        <v>14</v>
      </c>
      <c r="F69" s="46"/>
      <c r="G69" s="46"/>
      <c r="H69" s="46"/>
      <c r="I69" s="7"/>
      <c r="J69" s="7"/>
      <c r="K69" s="21"/>
    </row>
    <row r="70" spans="2:11" ht="15.75" x14ac:dyDescent="0.25">
      <c r="B70" s="20"/>
      <c r="C70" s="7"/>
      <c r="D70" s="7"/>
      <c r="E70" s="28">
        <v>15</v>
      </c>
      <c r="F70" s="46"/>
      <c r="G70" s="46"/>
      <c r="H70" s="46"/>
      <c r="I70" s="7"/>
      <c r="J70" s="7"/>
      <c r="K70" s="21"/>
    </row>
    <row r="71" spans="2:11" ht="15.75" x14ac:dyDescent="0.25">
      <c r="B71" s="20"/>
      <c r="C71" s="7"/>
      <c r="D71" s="7"/>
      <c r="E71" s="28">
        <v>16</v>
      </c>
      <c r="F71" s="46"/>
      <c r="G71" s="46"/>
      <c r="H71" s="46"/>
      <c r="I71" s="7"/>
      <c r="J71" s="7"/>
      <c r="K71" s="21"/>
    </row>
    <row r="72" spans="2:11" ht="15.75" x14ac:dyDescent="0.25">
      <c r="B72" s="20"/>
      <c r="C72" s="7"/>
      <c r="D72" s="7"/>
      <c r="E72" s="28">
        <v>17</v>
      </c>
      <c r="F72" s="46"/>
      <c r="G72" s="46"/>
      <c r="H72" s="46"/>
      <c r="I72" s="7"/>
      <c r="J72" s="7"/>
      <c r="K72" s="21"/>
    </row>
    <row r="73" spans="2:11" ht="15.75" x14ac:dyDescent="0.25">
      <c r="B73" s="20"/>
      <c r="C73" s="7"/>
      <c r="D73" s="7"/>
      <c r="E73" s="28">
        <v>18</v>
      </c>
      <c r="F73" s="46"/>
      <c r="G73" s="46"/>
      <c r="H73" s="46"/>
      <c r="I73" s="7"/>
      <c r="J73" s="7"/>
      <c r="K73" s="21"/>
    </row>
    <row r="74" spans="2:11" ht="15.75" x14ac:dyDescent="0.25">
      <c r="B74" s="20"/>
      <c r="C74" s="7"/>
      <c r="D74" s="7"/>
      <c r="E74" s="28">
        <v>19</v>
      </c>
      <c r="F74" s="46"/>
      <c r="G74" s="46"/>
      <c r="H74" s="46"/>
      <c r="I74" s="7"/>
      <c r="J74" s="7"/>
      <c r="K74" s="21"/>
    </row>
    <row r="75" spans="2:11" ht="15.75" x14ac:dyDescent="0.25">
      <c r="B75" s="20"/>
      <c r="C75" s="7"/>
      <c r="D75" s="7"/>
      <c r="E75" s="29">
        <v>20</v>
      </c>
      <c r="F75" s="47"/>
      <c r="G75" s="47"/>
      <c r="H75" s="47"/>
      <c r="I75" s="7"/>
      <c r="J75" s="7"/>
      <c r="K75" s="21"/>
    </row>
    <row r="76" spans="2:11" ht="15.75" x14ac:dyDescent="0.25">
      <c r="B76" s="20"/>
      <c r="C76" s="7"/>
      <c r="D76" s="7"/>
      <c r="E76" s="258"/>
      <c r="F76" s="380"/>
      <c r="G76" s="380"/>
      <c r="H76" s="380"/>
      <c r="I76" s="7"/>
      <c r="J76" s="7"/>
      <c r="K76" s="21"/>
    </row>
    <row r="77" spans="2:11" ht="15.75" x14ac:dyDescent="0.25">
      <c r="B77" s="20"/>
      <c r="C77" s="672" t="s">
        <v>267</v>
      </c>
      <c r="D77" s="672"/>
      <c r="E77" s="672"/>
      <c r="F77" s="672"/>
      <c r="G77" s="672"/>
      <c r="H77" s="672"/>
      <c r="I77" s="672"/>
      <c r="J77" s="672"/>
      <c r="K77" s="21"/>
    </row>
    <row r="78" spans="2:11" ht="15.75" x14ac:dyDescent="0.25">
      <c r="B78" s="20"/>
      <c r="C78" s="672"/>
      <c r="D78" s="672"/>
      <c r="E78" s="672"/>
      <c r="F78" s="672"/>
      <c r="G78" s="672"/>
      <c r="H78" s="672"/>
      <c r="I78" s="672"/>
      <c r="J78" s="672"/>
      <c r="K78" s="21"/>
    </row>
    <row r="79" spans="2:11" ht="15.75" x14ac:dyDescent="0.25">
      <c r="B79" s="20"/>
      <c r="C79" s="17"/>
      <c r="D79" s="45"/>
      <c r="E79" s="45"/>
      <c r="F79" s="17"/>
      <c r="G79" s="17"/>
      <c r="H79" s="17"/>
      <c r="I79" s="17"/>
      <c r="J79" s="17"/>
      <c r="K79" s="21"/>
    </row>
    <row r="80" spans="2:11" ht="15.75" x14ac:dyDescent="0.25">
      <c r="B80" s="20"/>
      <c r="C80" s="17" t="s">
        <v>44</v>
      </c>
      <c r="D80" s="17"/>
      <c r="E80" s="17"/>
      <c r="F80" s="17"/>
      <c r="G80" s="17"/>
      <c r="H80" s="17"/>
      <c r="I80" s="17"/>
      <c r="J80" s="17"/>
      <c r="K80" s="21"/>
    </row>
    <row r="81" spans="2:11" ht="27.75" customHeight="1" x14ac:dyDescent="0.25">
      <c r="B81" s="20"/>
      <c r="C81" s="665" t="s">
        <v>172</v>
      </c>
      <c r="D81" s="566"/>
      <c r="E81" s="566"/>
      <c r="F81" s="566"/>
      <c r="G81" s="566"/>
      <c r="H81" s="566"/>
      <c r="I81" s="566"/>
      <c r="J81" s="566"/>
      <c r="K81" s="21"/>
    </row>
    <row r="82" spans="2:11" ht="15.75" x14ac:dyDescent="0.25">
      <c r="B82" s="20"/>
      <c r="C82" s="665" t="s">
        <v>173</v>
      </c>
      <c r="D82" s="566"/>
      <c r="E82" s="566"/>
      <c r="F82" s="566"/>
      <c r="G82" s="566"/>
      <c r="H82" s="566"/>
      <c r="I82" s="566"/>
      <c r="J82" s="566"/>
      <c r="K82" s="21"/>
    </row>
    <row r="83" spans="2:11" ht="15.75" x14ac:dyDescent="0.25">
      <c r="B83" s="20"/>
      <c r="C83" s="17"/>
      <c r="D83" s="17"/>
      <c r="E83" s="17"/>
      <c r="F83" s="17"/>
      <c r="G83" s="17"/>
      <c r="H83" s="17"/>
      <c r="I83" s="17"/>
      <c r="J83" s="17"/>
      <c r="K83" s="21"/>
    </row>
    <row r="84" spans="2:11" ht="15.75" thickBot="1" x14ac:dyDescent="0.3">
      <c r="B84" s="23"/>
      <c r="C84" s="24"/>
      <c r="D84" s="24"/>
      <c r="E84" s="24"/>
      <c r="F84" s="24"/>
      <c r="G84" s="24"/>
      <c r="H84" s="24"/>
      <c r="I84" s="24"/>
      <c r="J84" s="24"/>
      <c r="K84" s="25"/>
    </row>
    <row r="85" spans="2:11" ht="15.75" thickBot="1" x14ac:dyDescent="0.3"/>
    <row r="86" spans="2:11" x14ac:dyDescent="0.25">
      <c r="B86" s="40" t="str">
        <f>"Version " &amp; Version</f>
        <v>Version FINAL 03/31/2017</v>
      </c>
      <c r="C86" s="3"/>
      <c r="D86" s="3"/>
      <c r="E86" s="3"/>
      <c r="F86" s="3"/>
      <c r="G86" s="3"/>
      <c r="H86" s="3"/>
      <c r="I86" s="3"/>
      <c r="J86" s="3"/>
      <c r="K86" s="33"/>
    </row>
    <row r="87" spans="2:11" ht="15.75" x14ac:dyDescent="0.25">
      <c r="B87" s="487" t="s">
        <v>52</v>
      </c>
      <c r="C87" s="488"/>
      <c r="D87" s="488"/>
      <c r="E87" s="488"/>
      <c r="F87" s="488"/>
      <c r="G87" s="488"/>
      <c r="H87" s="488"/>
      <c r="I87" s="488"/>
      <c r="J87" s="488"/>
      <c r="K87" s="489"/>
    </row>
    <row r="88" spans="2:11" ht="15.75" x14ac:dyDescent="0.25">
      <c r="B88" s="487" t="s">
        <v>22</v>
      </c>
      <c r="C88" s="488"/>
      <c r="D88" s="488"/>
      <c r="E88" s="488"/>
      <c r="F88" s="488"/>
      <c r="G88" s="488"/>
      <c r="H88" s="488"/>
      <c r="I88" s="488"/>
      <c r="J88" s="488"/>
      <c r="K88" s="489"/>
    </row>
    <row r="89" spans="2:11" ht="15.75" x14ac:dyDescent="0.25">
      <c r="B89" s="487" t="str">
        <f>Title1</f>
        <v/>
      </c>
      <c r="C89" s="488"/>
      <c r="D89" s="488"/>
      <c r="E89" s="488"/>
      <c r="F89" s="488"/>
      <c r="G89" s="488"/>
      <c r="H89" s="488"/>
      <c r="I89" s="488"/>
      <c r="J89" s="488"/>
      <c r="K89" s="489"/>
    </row>
    <row r="90" spans="2:11" ht="15.75" x14ac:dyDescent="0.25">
      <c r="B90" s="487" t="str">
        <f>Title2</f>
        <v/>
      </c>
      <c r="C90" s="488"/>
      <c r="D90" s="488"/>
      <c r="E90" s="488"/>
      <c r="F90" s="488"/>
      <c r="G90" s="488"/>
      <c r="H90" s="488"/>
      <c r="I90" s="488"/>
      <c r="J90" s="488"/>
      <c r="K90" s="489"/>
    </row>
    <row r="91" spans="2:11" ht="15.75" x14ac:dyDescent="0.25">
      <c r="B91" s="224"/>
      <c r="C91" s="225"/>
      <c r="D91" s="225"/>
      <c r="E91" s="225"/>
      <c r="F91" s="225"/>
      <c r="G91" s="225"/>
      <c r="H91" s="225"/>
      <c r="I91" s="225"/>
      <c r="J91" s="225"/>
      <c r="K91" s="226"/>
    </row>
    <row r="92" spans="2:11" ht="15.75" x14ac:dyDescent="0.25">
      <c r="B92" s="224"/>
      <c r="C92" s="209" t="s">
        <v>157</v>
      </c>
      <c r="D92" s="16"/>
      <c r="E92" s="666" t="str">
        <f>IF(ProjTitle="","",ProjTitle)</f>
        <v/>
      </c>
      <c r="F92" s="667"/>
      <c r="G92" s="667"/>
      <c r="H92" s="667"/>
      <c r="I92" s="667"/>
      <c r="J92" s="667"/>
      <c r="K92" s="226"/>
    </row>
    <row r="93" spans="2:11" ht="15.75" x14ac:dyDescent="0.25">
      <c r="B93" s="224"/>
      <c r="C93" s="210"/>
      <c r="D93" s="16"/>
      <c r="E93" s="16"/>
      <c r="F93" s="32"/>
      <c r="G93" s="32"/>
      <c r="H93" s="32"/>
      <c r="I93" s="32"/>
      <c r="J93" s="32"/>
      <c r="K93" s="226"/>
    </row>
    <row r="94" spans="2:11" ht="15.75" x14ac:dyDescent="0.25">
      <c r="B94" s="224"/>
      <c r="C94" s="16"/>
      <c r="D94" s="16"/>
      <c r="E94" s="16"/>
      <c r="F94" s="32"/>
      <c r="G94" s="32"/>
      <c r="H94" s="32"/>
      <c r="I94" s="32"/>
      <c r="J94" s="32"/>
      <c r="K94" s="226"/>
    </row>
    <row r="95" spans="2:11" ht="15.75" x14ac:dyDescent="0.25">
      <c r="B95" s="20"/>
      <c r="C95" s="7"/>
      <c r="D95" s="7"/>
      <c r="E95" s="245"/>
      <c r="F95" s="668" t="s">
        <v>28</v>
      </c>
      <c r="G95" s="669"/>
      <c r="H95" s="26" t="s">
        <v>26</v>
      </c>
      <c r="I95" s="7"/>
      <c r="J95" s="7"/>
      <c r="K95" s="21"/>
    </row>
    <row r="96" spans="2:11" ht="15.75" x14ac:dyDescent="0.25">
      <c r="B96" s="20"/>
      <c r="C96" s="7"/>
      <c r="D96" s="7"/>
      <c r="E96" s="670" t="s">
        <v>23</v>
      </c>
      <c r="F96" s="668" t="s">
        <v>27</v>
      </c>
      <c r="G96" s="669"/>
      <c r="H96" s="26" t="s">
        <v>29</v>
      </c>
      <c r="I96" s="7"/>
      <c r="J96" s="7"/>
      <c r="K96" s="21"/>
    </row>
    <row r="97" spans="2:11" ht="15.75" x14ac:dyDescent="0.25">
      <c r="B97" s="20"/>
      <c r="C97" s="7"/>
      <c r="D97" s="7"/>
      <c r="E97" s="671"/>
      <c r="F97" s="176" t="s">
        <v>24</v>
      </c>
      <c r="G97" s="176" t="s">
        <v>25</v>
      </c>
      <c r="H97" s="27"/>
      <c r="I97" s="7"/>
      <c r="J97" s="7"/>
      <c r="K97" s="21"/>
    </row>
    <row r="98" spans="2:11" ht="15.75" x14ac:dyDescent="0.25">
      <c r="B98" s="20"/>
      <c r="C98" s="7"/>
      <c r="D98" s="7"/>
      <c r="E98" s="59">
        <v>1</v>
      </c>
      <c r="F98" s="153"/>
      <c r="G98" s="153"/>
      <c r="H98" s="46"/>
      <c r="I98" s="7"/>
      <c r="J98" s="7"/>
      <c r="K98" s="21"/>
    </row>
    <row r="99" spans="2:11" ht="15.75" x14ac:dyDescent="0.25">
      <c r="B99" s="20"/>
      <c r="C99" s="7"/>
      <c r="D99" s="7"/>
      <c r="E99" s="28">
        <v>2</v>
      </c>
      <c r="F99" s="46"/>
      <c r="G99" s="46"/>
      <c r="H99" s="46"/>
      <c r="I99" s="7"/>
      <c r="J99" s="7"/>
      <c r="K99" s="21"/>
    </row>
    <row r="100" spans="2:11" ht="15.75" x14ac:dyDescent="0.25">
      <c r="B100" s="20"/>
      <c r="C100" s="7"/>
      <c r="D100" s="7"/>
      <c r="E100" s="28">
        <v>3</v>
      </c>
      <c r="F100" s="46"/>
      <c r="G100" s="46"/>
      <c r="H100" s="46"/>
      <c r="I100" s="7"/>
      <c r="J100" s="7"/>
      <c r="K100" s="21"/>
    </row>
    <row r="101" spans="2:11" ht="15.75" x14ac:dyDescent="0.25">
      <c r="B101" s="20"/>
      <c r="C101" s="7"/>
      <c r="D101" s="7"/>
      <c r="E101" s="28">
        <v>4</v>
      </c>
      <c r="F101" s="46"/>
      <c r="G101" s="46"/>
      <c r="H101" s="46"/>
      <c r="I101" s="7"/>
      <c r="J101" s="7"/>
      <c r="K101" s="21"/>
    </row>
    <row r="102" spans="2:11" ht="15.75" x14ac:dyDescent="0.25">
      <c r="B102" s="20"/>
      <c r="C102" s="7"/>
      <c r="D102" s="7"/>
      <c r="E102" s="28">
        <v>5</v>
      </c>
      <c r="F102" s="46"/>
      <c r="G102" s="46"/>
      <c r="H102" s="46"/>
      <c r="I102" s="7"/>
      <c r="J102" s="7"/>
      <c r="K102" s="21"/>
    </row>
    <row r="103" spans="2:11" ht="15.75" x14ac:dyDescent="0.25">
      <c r="B103" s="20"/>
      <c r="C103" s="7"/>
      <c r="D103" s="7"/>
      <c r="E103" s="28">
        <v>6</v>
      </c>
      <c r="F103" s="46"/>
      <c r="G103" s="46"/>
      <c r="H103" s="46"/>
      <c r="I103" s="7"/>
      <c r="J103" s="7"/>
      <c r="K103" s="21"/>
    </row>
    <row r="104" spans="2:11" ht="15.75" x14ac:dyDescent="0.25">
      <c r="B104" s="20"/>
      <c r="C104" s="7"/>
      <c r="D104" s="7"/>
      <c r="E104" s="28">
        <v>7</v>
      </c>
      <c r="F104" s="46"/>
      <c r="G104" s="46"/>
      <c r="H104" s="46"/>
      <c r="I104" s="7"/>
      <c r="J104" s="7"/>
      <c r="K104" s="21"/>
    </row>
    <row r="105" spans="2:11" ht="15.75" x14ac:dyDescent="0.25">
      <c r="B105" s="20"/>
      <c r="C105" s="7"/>
      <c r="D105" s="7"/>
      <c r="E105" s="28">
        <v>8</v>
      </c>
      <c r="F105" s="46"/>
      <c r="G105" s="46"/>
      <c r="H105" s="46"/>
      <c r="I105" s="7"/>
      <c r="J105" s="7"/>
      <c r="K105" s="21"/>
    </row>
    <row r="106" spans="2:11" ht="15.75" x14ac:dyDescent="0.25">
      <c r="B106" s="20"/>
      <c r="C106" s="7"/>
      <c r="D106" s="7"/>
      <c r="E106" s="28">
        <v>9</v>
      </c>
      <c r="F106" s="46"/>
      <c r="G106" s="46"/>
      <c r="H106" s="46"/>
      <c r="I106" s="7"/>
      <c r="J106" s="7"/>
      <c r="K106" s="21"/>
    </row>
    <row r="107" spans="2:11" ht="15.75" x14ac:dyDescent="0.25">
      <c r="B107" s="20"/>
      <c r="C107" s="7"/>
      <c r="D107" s="7"/>
      <c r="E107" s="28">
        <v>10</v>
      </c>
      <c r="F107" s="46"/>
      <c r="G107" s="46"/>
      <c r="H107" s="46"/>
      <c r="I107" s="7"/>
      <c r="J107" s="7"/>
      <c r="K107" s="21"/>
    </row>
    <row r="108" spans="2:11" ht="15.75" x14ac:dyDescent="0.25">
      <c r="B108" s="20"/>
      <c r="C108" s="7"/>
      <c r="D108" s="7"/>
      <c r="E108" s="28">
        <v>11</v>
      </c>
      <c r="F108" s="46"/>
      <c r="G108" s="46"/>
      <c r="H108" s="46"/>
      <c r="I108" s="7"/>
      <c r="J108" s="7"/>
      <c r="K108" s="21"/>
    </row>
    <row r="109" spans="2:11" ht="15.75" x14ac:dyDescent="0.25">
      <c r="B109" s="20"/>
      <c r="C109" s="7"/>
      <c r="D109" s="7"/>
      <c r="E109" s="28">
        <v>12</v>
      </c>
      <c r="F109" s="46"/>
      <c r="G109" s="46"/>
      <c r="H109" s="46"/>
      <c r="I109" s="7"/>
      <c r="J109" s="7"/>
      <c r="K109" s="21"/>
    </row>
    <row r="110" spans="2:11" ht="15.75" x14ac:dyDescent="0.25">
      <c r="B110" s="20"/>
      <c r="C110" s="7"/>
      <c r="D110" s="7"/>
      <c r="E110" s="28">
        <v>13</v>
      </c>
      <c r="F110" s="46"/>
      <c r="G110" s="46"/>
      <c r="H110" s="46"/>
      <c r="I110" s="7"/>
      <c r="J110" s="7"/>
      <c r="K110" s="21"/>
    </row>
    <row r="111" spans="2:11" ht="15.75" x14ac:dyDescent="0.25">
      <c r="B111" s="20"/>
      <c r="C111" s="7"/>
      <c r="D111" s="7"/>
      <c r="E111" s="28">
        <v>14</v>
      </c>
      <c r="F111" s="46"/>
      <c r="G111" s="46"/>
      <c r="H111" s="46"/>
      <c r="I111" s="7"/>
      <c r="J111" s="7"/>
      <c r="K111" s="21"/>
    </row>
    <row r="112" spans="2:11" ht="15.75" x14ac:dyDescent="0.25">
      <c r="B112" s="20"/>
      <c r="C112" s="7"/>
      <c r="D112" s="7"/>
      <c r="E112" s="28">
        <v>15</v>
      </c>
      <c r="F112" s="46"/>
      <c r="G112" s="46"/>
      <c r="H112" s="46"/>
      <c r="I112" s="7"/>
      <c r="J112" s="7"/>
      <c r="K112" s="21"/>
    </row>
    <row r="113" spans="2:11" ht="15.75" x14ac:dyDescent="0.25">
      <c r="B113" s="20"/>
      <c r="C113" s="7"/>
      <c r="D113" s="7"/>
      <c r="E113" s="28">
        <v>16</v>
      </c>
      <c r="F113" s="46"/>
      <c r="G113" s="46"/>
      <c r="H113" s="46"/>
      <c r="I113" s="7"/>
      <c r="J113" s="7"/>
      <c r="K113" s="21"/>
    </row>
    <row r="114" spans="2:11" ht="15.75" x14ac:dyDescent="0.25">
      <c r="B114" s="20"/>
      <c r="C114" s="7"/>
      <c r="D114" s="7"/>
      <c r="E114" s="28">
        <v>17</v>
      </c>
      <c r="F114" s="46"/>
      <c r="G114" s="46"/>
      <c r="H114" s="46"/>
      <c r="I114" s="7"/>
      <c r="J114" s="7"/>
      <c r="K114" s="21"/>
    </row>
    <row r="115" spans="2:11" ht="15.75" x14ac:dyDescent="0.25">
      <c r="B115" s="20"/>
      <c r="C115" s="7"/>
      <c r="D115" s="7"/>
      <c r="E115" s="28">
        <v>18</v>
      </c>
      <c r="F115" s="46"/>
      <c r="G115" s="46"/>
      <c r="H115" s="46"/>
      <c r="I115" s="7"/>
      <c r="J115" s="7"/>
      <c r="K115" s="21"/>
    </row>
    <row r="116" spans="2:11" ht="15.75" x14ac:dyDescent="0.25">
      <c r="B116" s="20"/>
      <c r="C116" s="7"/>
      <c r="D116" s="7"/>
      <c r="E116" s="28">
        <v>19</v>
      </c>
      <c r="F116" s="46"/>
      <c r="G116" s="46"/>
      <c r="H116" s="46"/>
      <c r="I116" s="7"/>
      <c r="J116" s="7"/>
      <c r="K116" s="21"/>
    </row>
    <row r="117" spans="2:11" ht="15.75" x14ac:dyDescent="0.25">
      <c r="B117" s="20"/>
      <c r="C117" s="7"/>
      <c r="D117" s="7"/>
      <c r="E117" s="29">
        <v>20</v>
      </c>
      <c r="F117" s="47"/>
      <c r="G117" s="47"/>
      <c r="H117" s="47"/>
      <c r="I117" s="7"/>
      <c r="J117" s="7"/>
      <c r="K117" s="21"/>
    </row>
    <row r="118" spans="2:11" ht="15.75" x14ac:dyDescent="0.25">
      <c r="B118" s="20"/>
      <c r="C118" s="17"/>
      <c r="D118" s="45"/>
      <c r="E118" s="45"/>
      <c r="F118" s="17"/>
      <c r="G118" s="17"/>
      <c r="H118" s="17"/>
      <c r="I118" s="17"/>
      <c r="J118" s="17"/>
      <c r="K118" s="21"/>
    </row>
    <row r="119" spans="2:11" ht="15.75" x14ac:dyDescent="0.25">
      <c r="B119" s="20"/>
      <c r="C119" s="672" t="s">
        <v>267</v>
      </c>
      <c r="D119" s="672"/>
      <c r="E119" s="672"/>
      <c r="F119" s="672"/>
      <c r="G119" s="672"/>
      <c r="H119" s="672"/>
      <c r="I119" s="672"/>
      <c r="J119" s="672"/>
      <c r="K119" s="21"/>
    </row>
    <row r="120" spans="2:11" ht="15.75" x14ac:dyDescent="0.25">
      <c r="B120" s="20"/>
      <c r="C120" s="672"/>
      <c r="D120" s="672"/>
      <c r="E120" s="672"/>
      <c r="F120" s="672"/>
      <c r="G120" s="672"/>
      <c r="H120" s="672"/>
      <c r="I120" s="672"/>
      <c r="J120" s="672"/>
      <c r="K120" s="21"/>
    </row>
    <row r="121" spans="2:11" ht="15.75" x14ac:dyDescent="0.25">
      <c r="B121" s="20"/>
      <c r="C121" s="17"/>
      <c r="D121" s="45"/>
      <c r="E121" s="45"/>
      <c r="F121" s="17"/>
      <c r="G121" s="17"/>
      <c r="H121" s="17"/>
      <c r="I121" s="17"/>
      <c r="J121" s="17"/>
      <c r="K121" s="21"/>
    </row>
    <row r="122" spans="2:11" ht="15.75" x14ac:dyDescent="0.25">
      <c r="B122" s="20"/>
      <c r="C122" s="17" t="s">
        <v>44</v>
      </c>
      <c r="D122" s="17"/>
      <c r="E122" s="17"/>
      <c r="F122" s="17"/>
      <c r="G122" s="17"/>
      <c r="H122" s="17"/>
      <c r="I122" s="17"/>
      <c r="J122" s="17"/>
      <c r="K122" s="21"/>
    </row>
    <row r="123" spans="2:11" ht="27.75" customHeight="1" x14ac:dyDescent="0.25">
      <c r="B123" s="20"/>
      <c r="C123" s="665" t="s">
        <v>172</v>
      </c>
      <c r="D123" s="566"/>
      <c r="E123" s="566"/>
      <c r="F123" s="566"/>
      <c r="G123" s="566"/>
      <c r="H123" s="566"/>
      <c r="I123" s="566"/>
      <c r="J123" s="566"/>
      <c r="K123" s="21"/>
    </row>
    <row r="124" spans="2:11" ht="15.75" x14ac:dyDescent="0.25">
      <c r="B124" s="20"/>
      <c r="C124" s="665" t="s">
        <v>173</v>
      </c>
      <c r="D124" s="566"/>
      <c r="E124" s="566"/>
      <c r="F124" s="566"/>
      <c r="G124" s="566"/>
      <c r="H124" s="566"/>
      <c r="I124" s="566"/>
      <c r="J124" s="566"/>
      <c r="K124" s="21"/>
    </row>
    <row r="125" spans="2:11" ht="15.75" x14ac:dyDescent="0.25">
      <c r="B125" s="20"/>
      <c r="C125" s="17"/>
      <c r="D125" s="17"/>
      <c r="E125" s="17"/>
      <c r="F125" s="17"/>
      <c r="G125" s="17"/>
      <c r="H125" s="17"/>
      <c r="I125" s="17"/>
      <c r="J125" s="17"/>
      <c r="K125" s="21"/>
    </row>
    <row r="126" spans="2:11" ht="15.75" thickBot="1" x14ac:dyDescent="0.3">
      <c r="B126" s="23"/>
      <c r="C126" s="24"/>
      <c r="D126" s="24"/>
      <c r="E126" s="24"/>
      <c r="F126" s="24"/>
      <c r="G126" s="24"/>
      <c r="H126" s="24"/>
      <c r="I126" s="24"/>
      <c r="J126" s="24"/>
      <c r="K126" s="25"/>
    </row>
    <row r="127" spans="2:11" ht="15.75" thickBot="1" x14ac:dyDescent="0.3"/>
    <row r="128" spans="2:11" x14ac:dyDescent="0.25">
      <c r="B128" s="40" t="str">
        <f>"Version " &amp; Version</f>
        <v>Version FINAL 03/31/2017</v>
      </c>
      <c r="C128" s="3"/>
      <c r="D128" s="3"/>
      <c r="E128" s="3"/>
      <c r="F128" s="3"/>
      <c r="G128" s="3"/>
      <c r="H128" s="3"/>
      <c r="I128" s="3"/>
      <c r="J128" s="3"/>
      <c r="K128" s="33"/>
    </row>
    <row r="129" spans="2:11" ht="15.75" x14ac:dyDescent="0.25">
      <c r="B129" s="487" t="s">
        <v>53</v>
      </c>
      <c r="C129" s="488"/>
      <c r="D129" s="488"/>
      <c r="E129" s="488"/>
      <c r="F129" s="488"/>
      <c r="G129" s="488"/>
      <c r="H129" s="488"/>
      <c r="I129" s="488"/>
      <c r="J129" s="488"/>
      <c r="K129" s="489"/>
    </row>
    <row r="130" spans="2:11" ht="15.75" x14ac:dyDescent="0.25">
      <c r="B130" s="487" t="s">
        <v>22</v>
      </c>
      <c r="C130" s="488"/>
      <c r="D130" s="488"/>
      <c r="E130" s="488"/>
      <c r="F130" s="488"/>
      <c r="G130" s="488"/>
      <c r="H130" s="488"/>
      <c r="I130" s="488"/>
      <c r="J130" s="488"/>
      <c r="K130" s="489"/>
    </row>
    <row r="131" spans="2:11" ht="15.75" x14ac:dyDescent="0.25">
      <c r="B131" s="487" t="str">
        <f>Title1</f>
        <v/>
      </c>
      <c r="C131" s="488"/>
      <c r="D131" s="488"/>
      <c r="E131" s="488"/>
      <c r="F131" s="488"/>
      <c r="G131" s="488"/>
      <c r="H131" s="488"/>
      <c r="I131" s="488"/>
      <c r="J131" s="488"/>
      <c r="K131" s="489"/>
    </row>
    <row r="132" spans="2:11" ht="15.75" x14ac:dyDescent="0.25">
      <c r="B132" s="487" t="str">
        <f>Title2</f>
        <v/>
      </c>
      <c r="C132" s="488"/>
      <c r="D132" s="488"/>
      <c r="E132" s="488"/>
      <c r="F132" s="488"/>
      <c r="G132" s="488"/>
      <c r="H132" s="488"/>
      <c r="I132" s="488"/>
      <c r="J132" s="488"/>
      <c r="K132" s="489"/>
    </row>
    <row r="133" spans="2:11" ht="15.75" x14ac:dyDescent="0.25">
      <c r="B133" s="224"/>
      <c r="C133" s="225"/>
      <c r="D133" s="225"/>
      <c r="E133" s="225"/>
      <c r="F133" s="225"/>
      <c r="G133" s="225"/>
      <c r="H133" s="225"/>
      <c r="I133" s="225"/>
      <c r="J133" s="225"/>
      <c r="K133" s="226"/>
    </row>
    <row r="134" spans="2:11" ht="15.75" x14ac:dyDescent="0.25">
      <c r="B134" s="224"/>
      <c r="C134" s="209" t="s">
        <v>157</v>
      </c>
      <c r="D134" s="16"/>
      <c r="E134" s="666" t="str">
        <f>IF(ProjTitle="","",ProjTitle)</f>
        <v/>
      </c>
      <c r="F134" s="667"/>
      <c r="G134" s="667"/>
      <c r="H134" s="667"/>
      <c r="I134" s="667"/>
      <c r="J134" s="667"/>
      <c r="K134" s="226"/>
    </row>
    <row r="135" spans="2:11" ht="15.75" x14ac:dyDescent="0.25">
      <c r="B135" s="224"/>
      <c r="C135" s="210"/>
      <c r="D135" s="16"/>
      <c r="E135" s="16"/>
      <c r="F135" s="32"/>
      <c r="G135" s="32"/>
      <c r="H135" s="32"/>
      <c r="I135" s="32"/>
      <c r="J135" s="32"/>
      <c r="K135" s="226"/>
    </row>
    <row r="136" spans="2:11" ht="15.75" x14ac:dyDescent="0.25">
      <c r="B136" s="224"/>
      <c r="C136" s="16"/>
      <c r="D136" s="16"/>
      <c r="E136" s="16"/>
      <c r="F136" s="32"/>
      <c r="G136" s="32"/>
      <c r="H136" s="32"/>
      <c r="I136" s="32"/>
      <c r="J136" s="32"/>
      <c r="K136" s="226"/>
    </row>
    <row r="137" spans="2:11" ht="15.75" x14ac:dyDescent="0.25">
      <c r="B137" s="20"/>
      <c r="C137" s="7"/>
      <c r="D137" s="7"/>
      <c r="E137" s="245"/>
      <c r="F137" s="668" t="s">
        <v>28</v>
      </c>
      <c r="G137" s="669"/>
      <c r="H137" s="26" t="s">
        <v>26</v>
      </c>
      <c r="I137" s="7"/>
      <c r="J137" s="7"/>
      <c r="K137" s="21"/>
    </row>
    <row r="138" spans="2:11" ht="15.75" x14ac:dyDescent="0.25">
      <c r="B138" s="20"/>
      <c r="C138" s="7"/>
      <c r="D138" s="7"/>
      <c r="E138" s="670" t="s">
        <v>23</v>
      </c>
      <c r="F138" s="668" t="s">
        <v>27</v>
      </c>
      <c r="G138" s="669"/>
      <c r="H138" s="26" t="s">
        <v>29</v>
      </c>
      <c r="I138" s="7"/>
      <c r="J138" s="7"/>
      <c r="K138" s="21"/>
    </row>
    <row r="139" spans="2:11" ht="15.75" x14ac:dyDescent="0.25">
      <c r="B139" s="20"/>
      <c r="C139" s="7"/>
      <c r="D139" s="7"/>
      <c r="E139" s="671"/>
      <c r="F139" s="176" t="s">
        <v>24</v>
      </c>
      <c r="G139" s="176" t="s">
        <v>25</v>
      </c>
      <c r="H139" s="27"/>
      <c r="I139" s="7"/>
      <c r="J139" s="7"/>
      <c r="K139" s="21"/>
    </row>
    <row r="140" spans="2:11" ht="15.75" x14ac:dyDescent="0.25">
      <c r="B140" s="20"/>
      <c r="C140" s="7"/>
      <c r="D140" s="7"/>
      <c r="E140" s="59">
        <v>1</v>
      </c>
      <c r="F140" s="153"/>
      <c r="G140" s="153"/>
      <c r="H140" s="46"/>
      <c r="I140" s="7"/>
      <c r="J140" s="7"/>
      <c r="K140" s="21"/>
    </row>
    <row r="141" spans="2:11" ht="15.75" x14ac:dyDescent="0.25">
      <c r="B141" s="20"/>
      <c r="C141" s="7"/>
      <c r="D141" s="7"/>
      <c r="E141" s="28">
        <v>2</v>
      </c>
      <c r="F141" s="46"/>
      <c r="G141" s="46"/>
      <c r="H141" s="46"/>
      <c r="I141" s="7"/>
      <c r="J141" s="7"/>
      <c r="K141" s="21"/>
    </row>
    <row r="142" spans="2:11" ht="15.75" x14ac:dyDescent="0.25">
      <c r="B142" s="20"/>
      <c r="C142" s="7"/>
      <c r="D142" s="7"/>
      <c r="E142" s="28">
        <v>3</v>
      </c>
      <c r="F142" s="46"/>
      <c r="G142" s="46"/>
      <c r="H142" s="46"/>
      <c r="I142" s="7"/>
      <c r="J142" s="7"/>
      <c r="K142" s="21"/>
    </row>
    <row r="143" spans="2:11" ht="15.75" x14ac:dyDescent="0.25">
      <c r="B143" s="20"/>
      <c r="C143" s="7"/>
      <c r="D143" s="7"/>
      <c r="E143" s="28">
        <v>4</v>
      </c>
      <c r="F143" s="46"/>
      <c r="G143" s="46"/>
      <c r="H143" s="46"/>
      <c r="I143" s="7"/>
      <c r="J143" s="7"/>
      <c r="K143" s="21"/>
    </row>
    <row r="144" spans="2:11" ht="15.75" x14ac:dyDescent="0.25">
      <c r="B144" s="20"/>
      <c r="C144" s="7"/>
      <c r="D144" s="7"/>
      <c r="E144" s="28">
        <v>5</v>
      </c>
      <c r="F144" s="46"/>
      <c r="G144" s="46"/>
      <c r="H144" s="46"/>
      <c r="I144" s="7"/>
      <c r="J144" s="7"/>
      <c r="K144" s="21"/>
    </row>
    <row r="145" spans="2:11" ht="15.75" x14ac:dyDescent="0.25">
      <c r="B145" s="20"/>
      <c r="C145" s="7"/>
      <c r="D145" s="7"/>
      <c r="E145" s="28">
        <v>6</v>
      </c>
      <c r="F145" s="46"/>
      <c r="G145" s="46"/>
      <c r="H145" s="46"/>
      <c r="I145" s="7"/>
      <c r="J145" s="7"/>
      <c r="K145" s="21"/>
    </row>
    <row r="146" spans="2:11" ht="15.75" x14ac:dyDescent="0.25">
      <c r="B146" s="20"/>
      <c r="C146" s="7"/>
      <c r="D146" s="7"/>
      <c r="E146" s="28">
        <v>7</v>
      </c>
      <c r="F146" s="46"/>
      <c r="G146" s="46"/>
      <c r="H146" s="46"/>
      <c r="I146" s="7"/>
      <c r="J146" s="7"/>
      <c r="K146" s="21"/>
    </row>
    <row r="147" spans="2:11" ht="15.75" x14ac:dyDescent="0.25">
      <c r="B147" s="20"/>
      <c r="C147" s="7"/>
      <c r="D147" s="7"/>
      <c r="E147" s="28">
        <v>8</v>
      </c>
      <c r="F147" s="46"/>
      <c r="G147" s="46"/>
      <c r="H147" s="46"/>
      <c r="I147" s="7"/>
      <c r="J147" s="7"/>
      <c r="K147" s="21"/>
    </row>
    <row r="148" spans="2:11" ht="15.75" x14ac:dyDescent="0.25">
      <c r="B148" s="20"/>
      <c r="C148" s="7"/>
      <c r="D148" s="7"/>
      <c r="E148" s="28">
        <v>9</v>
      </c>
      <c r="F148" s="46"/>
      <c r="G148" s="46"/>
      <c r="H148" s="46"/>
      <c r="I148" s="7"/>
      <c r="J148" s="7"/>
      <c r="K148" s="21"/>
    </row>
    <row r="149" spans="2:11" ht="15.75" x14ac:dyDescent="0.25">
      <c r="B149" s="20"/>
      <c r="C149" s="7"/>
      <c r="D149" s="7"/>
      <c r="E149" s="28">
        <v>10</v>
      </c>
      <c r="F149" s="46"/>
      <c r="G149" s="46"/>
      <c r="H149" s="46"/>
      <c r="I149" s="7"/>
      <c r="J149" s="7"/>
      <c r="K149" s="21"/>
    </row>
    <row r="150" spans="2:11" ht="15.75" x14ac:dyDescent="0.25">
      <c r="B150" s="20"/>
      <c r="C150" s="7"/>
      <c r="D150" s="7"/>
      <c r="E150" s="28">
        <v>11</v>
      </c>
      <c r="F150" s="46"/>
      <c r="G150" s="46"/>
      <c r="H150" s="46"/>
      <c r="I150" s="7"/>
      <c r="J150" s="7"/>
      <c r="K150" s="21"/>
    </row>
    <row r="151" spans="2:11" ht="15.75" x14ac:dyDescent="0.25">
      <c r="B151" s="20"/>
      <c r="C151" s="7"/>
      <c r="D151" s="7"/>
      <c r="E151" s="28">
        <v>12</v>
      </c>
      <c r="F151" s="46"/>
      <c r="G151" s="46"/>
      <c r="H151" s="46"/>
      <c r="I151" s="7"/>
      <c r="J151" s="7"/>
      <c r="K151" s="21"/>
    </row>
    <row r="152" spans="2:11" ht="15.75" x14ac:dyDescent="0.25">
      <c r="B152" s="20"/>
      <c r="C152" s="7"/>
      <c r="D152" s="7"/>
      <c r="E152" s="28">
        <v>13</v>
      </c>
      <c r="F152" s="46"/>
      <c r="G152" s="46"/>
      <c r="H152" s="46"/>
      <c r="I152" s="7"/>
      <c r="J152" s="7"/>
      <c r="K152" s="21"/>
    </row>
    <row r="153" spans="2:11" ht="15.75" x14ac:dyDescent="0.25">
      <c r="B153" s="20"/>
      <c r="C153" s="7"/>
      <c r="D153" s="7"/>
      <c r="E153" s="28">
        <v>14</v>
      </c>
      <c r="F153" s="46"/>
      <c r="G153" s="46"/>
      <c r="H153" s="46"/>
      <c r="I153" s="7"/>
      <c r="J153" s="7"/>
      <c r="K153" s="21"/>
    </row>
    <row r="154" spans="2:11" ht="15.75" x14ac:dyDescent="0.25">
      <c r="B154" s="20"/>
      <c r="C154" s="7"/>
      <c r="D154" s="7"/>
      <c r="E154" s="28">
        <v>15</v>
      </c>
      <c r="F154" s="46"/>
      <c r="G154" s="46"/>
      <c r="H154" s="46"/>
      <c r="I154" s="7"/>
      <c r="J154" s="7"/>
      <c r="K154" s="21"/>
    </row>
    <row r="155" spans="2:11" ht="15.75" x14ac:dyDescent="0.25">
      <c r="B155" s="20"/>
      <c r="C155" s="7"/>
      <c r="D155" s="7"/>
      <c r="E155" s="28">
        <v>16</v>
      </c>
      <c r="F155" s="46"/>
      <c r="G155" s="46"/>
      <c r="H155" s="46"/>
      <c r="I155" s="7"/>
      <c r="J155" s="7"/>
      <c r="K155" s="21"/>
    </row>
    <row r="156" spans="2:11" ht="15.75" x14ac:dyDescent="0.25">
      <c r="B156" s="20"/>
      <c r="C156" s="7"/>
      <c r="D156" s="7"/>
      <c r="E156" s="28">
        <v>17</v>
      </c>
      <c r="F156" s="46"/>
      <c r="G156" s="46"/>
      <c r="H156" s="46"/>
      <c r="I156" s="7"/>
      <c r="J156" s="7"/>
      <c r="K156" s="21"/>
    </row>
    <row r="157" spans="2:11" ht="15.75" x14ac:dyDescent="0.25">
      <c r="B157" s="20"/>
      <c r="C157" s="7"/>
      <c r="D157" s="7"/>
      <c r="E157" s="28">
        <v>18</v>
      </c>
      <c r="F157" s="46"/>
      <c r="G157" s="46"/>
      <c r="H157" s="46"/>
      <c r="I157" s="7"/>
      <c r="J157" s="7"/>
      <c r="K157" s="21"/>
    </row>
    <row r="158" spans="2:11" ht="15.75" x14ac:dyDescent="0.25">
      <c r="B158" s="20"/>
      <c r="C158" s="7"/>
      <c r="D158" s="7"/>
      <c r="E158" s="28">
        <v>19</v>
      </c>
      <c r="F158" s="46"/>
      <c r="G158" s="46"/>
      <c r="H158" s="46"/>
      <c r="I158" s="7"/>
      <c r="J158" s="7"/>
      <c r="K158" s="21"/>
    </row>
    <row r="159" spans="2:11" ht="15.75" x14ac:dyDescent="0.25">
      <c r="B159" s="20"/>
      <c r="C159" s="7"/>
      <c r="D159" s="7"/>
      <c r="E159" s="29">
        <v>20</v>
      </c>
      <c r="F159" s="47"/>
      <c r="G159" s="47"/>
      <c r="H159" s="47"/>
      <c r="I159" s="7"/>
      <c r="J159" s="7"/>
      <c r="K159" s="21"/>
    </row>
    <row r="160" spans="2:11" ht="15.75" x14ac:dyDescent="0.25">
      <c r="B160" s="20"/>
      <c r="C160" s="17"/>
      <c r="D160" s="45"/>
      <c r="E160" s="45"/>
      <c r="F160" s="17"/>
      <c r="G160" s="17"/>
      <c r="H160" s="17"/>
      <c r="I160" s="17"/>
      <c r="J160" s="17"/>
      <c r="K160" s="21"/>
    </row>
    <row r="161" spans="2:11" ht="15.75" x14ac:dyDescent="0.25">
      <c r="B161" s="20"/>
      <c r="C161" s="672" t="s">
        <v>267</v>
      </c>
      <c r="D161" s="672"/>
      <c r="E161" s="672"/>
      <c r="F161" s="672"/>
      <c r="G161" s="672"/>
      <c r="H161" s="672"/>
      <c r="I161" s="672"/>
      <c r="J161" s="672"/>
      <c r="K161" s="21"/>
    </row>
    <row r="162" spans="2:11" ht="15.75" x14ac:dyDescent="0.25">
      <c r="B162" s="20"/>
      <c r="C162" s="672"/>
      <c r="D162" s="672"/>
      <c r="E162" s="672"/>
      <c r="F162" s="672"/>
      <c r="G162" s="672"/>
      <c r="H162" s="672"/>
      <c r="I162" s="672"/>
      <c r="J162" s="672"/>
      <c r="K162" s="21"/>
    </row>
    <row r="163" spans="2:11" ht="15.75" x14ac:dyDescent="0.25">
      <c r="B163" s="20"/>
      <c r="C163" s="17"/>
      <c r="D163" s="45"/>
      <c r="E163" s="45"/>
      <c r="F163" s="17"/>
      <c r="G163" s="17"/>
      <c r="H163" s="17"/>
      <c r="I163" s="17"/>
      <c r="J163" s="17"/>
      <c r="K163" s="21"/>
    </row>
    <row r="164" spans="2:11" ht="15.75" x14ac:dyDescent="0.25">
      <c r="B164" s="20"/>
      <c r="C164" s="17" t="s">
        <v>44</v>
      </c>
      <c r="D164" s="17"/>
      <c r="E164" s="17"/>
      <c r="F164" s="17"/>
      <c r="G164" s="17"/>
      <c r="H164" s="17"/>
      <c r="I164" s="17"/>
      <c r="J164" s="17"/>
      <c r="K164" s="21"/>
    </row>
    <row r="165" spans="2:11" ht="27.75" customHeight="1" x14ac:dyDescent="0.25">
      <c r="B165" s="20"/>
      <c r="C165" s="665" t="s">
        <v>172</v>
      </c>
      <c r="D165" s="566"/>
      <c r="E165" s="566"/>
      <c r="F165" s="566"/>
      <c r="G165" s="566"/>
      <c r="H165" s="566"/>
      <c r="I165" s="566"/>
      <c r="J165" s="566"/>
      <c r="K165" s="21"/>
    </row>
    <row r="166" spans="2:11" ht="15.75" x14ac:dyDescent="0.25">
      <c r="B166" s="20"/>
      <c r="C166" s="665" t="s">
        <v>173</v>
      </c>
      <c r="D166" s="566"/>
      <c r="E166" s="566"/>
      <c r="F166" s="566"/>
      <c r="G166" s="566"/>
      <c r="H166" s="566"/>
      <c r="I166" s="566"/>
      <c r="J166" s="566"/>
      <c r="K166" s="21"/>
    </row>
    <row r="167" spans="2:11" ht="15.75" x14ac:dyDescent="0.25">
      <c r="B167" s="20"/>
      <c r="C167" s="17"/>
      <c r="D167" s="17"/>
      <c r="E167" s="17"/>
      <c r="F167" s="17"/>
      <c r="G167" s="17"/>
      <c r="H167" s="17"/>
      <c r="I167" s="17"/>
      <c r="J167" s="17"/>
      <c r="K167" s="21"/>
    </row>
    <row r="168" spans="2:11" ht="15.75" thickBot="1" x14ac:dyDescent="0.3">
      <c r="B168" s="23"/>
      <c r="C168" s="24"/>
      <c r="D168" s="24"/>
      <c r="E168" s="24"/>
      <c r="F168" s="24"/>
      <c r="G168" s="24"/>
      <c r="H168" s="24"/>
      <c r="I168" s="24"/>
      <c r="J168" s="24"/>
      <c r="K168" s="25"/>
    </row>
    <row r="169" spans="2:11" ht="15.75" thickBot="1" x14ac:dyDescent="0.3"/>
    <row r="170" spans="2:11" x14ac:dyDescent="0.25">
      <c r="B170" s="40" t="str">
        <f>"Version " &amp; Version</f>
        <v>Version FINAL 03/31/2017</v>
      </c>
      <c r="C170" s="3"/>
      <c r="D170" s="3"/>
      <c r="E170" s="3"/>
      <c r="F170" s="3"/>
      <c r="G170" s="3"/>
      <c r="H170" s="3"/>
      <c r="I170" s="3"/>
      <c r="J170" s="3"/>
      <c r="K170" s="33"/>
    </row>
    <row r="171" spans="2:11" ht="15.75" x14ac:dyDescent="0.25">
      <c r="B171" s="487" t="s">
        <v>54</v>
      </c>
      <c r="C171" s="488"/>
      <c r="D171" s="488"/>
      <c r="E171" s="488"/>
      <c r="F171" s="488"/>
      <c r="G171" s="488"/>
      <c r="H171" s="488"/>
      <c r="I171" s="488"/>
      <c r="J171" s="488"/>
      <c r="K171" s="489"/>
    </row>
    <row r="172" spans="2:11" ht="15.75" x14ac:dyDescent="0.25">
      <c r="B172" s="487" t="s">
        <v>22</v>
      </c>
      <c r="C172" s="488"/>
      <c r="D172" s="488"/>
      <c r="E172" s="488"/>
      <c r="F172" s="488"/>
      <c r="G172" s="488"/>
      <c r="H172" s="488"/>
      <c r="I172" s="488"/>
      <c r="J172" s="488"/>
      <c r="K172" s="489"/>
    </row>
    <row r="173" spans="2:11" ht="15.75" x14ac:dyDescent="0.25">
      <c r="B173" s="487" t="str">
        <f>Title1</f>
        <v/>
      </c>
      <c r="C173" s="488"/>
      <c r="D173" s="488"/>
      <c r="E173" s="488"/>
      <c r="F173" s="488"/>
      <c r="G173" s="488"/>
      <c r="H173" s="488"/>
      <c r="I173" s="488"/>
      <c r="J173" s="488"/>
      <c r="K173" s="489"/>
    </row>
    <row r="174" spans="2:11" ht="15.75" x14ac:dyDescent="0.25">
      <c r="B174" s="487" t="str">
        <f>Title2</f>
        <v/>
      </c>
      <c r="C174" s="488"/>
      <c r="D174" s="488"/>
      <c r="E174" s="488"/>
      <c r="F174" s="488"/>
      <c r="G174" s="488"/>
      <c r="H174" s="488"/>
      <c r="I174" s="488"/>
      <c r="J174" s="488"/>
      <c r="K174" s="489"/>
    </row>
    <row r="175" spans="2:11" ht="15.75" x14ac:dyDescent="0.25">
      <c r="B175" s="224"/>
      <c r="C175" s="225"/>
      <c r="D175" s="225"/>
      <c r="E175" s="225"/>
      <c r="F175" s="225"/>
      <c r="G175" s="225"/>
      <c r="H175" s="225"/>
      <c r="I175" s="225"/>
      <c r="J175" s="225"/>
      <c r="K175" s="226"/>
    </row>
    <row r="176" spans="2:11" ht="15.75" x14ac:dyDescent="0.25">
      <c r="B176" s="224"/>
      <c r="C176" s="209" t="s">
        <v>157</v>
      </c>
      <c r="D176" s="16"/>
      <c r="E176" s="666" t="str">
        <f>IF(ProjTitle="","",ProjTitle)</f>
        <v/>
      </c>
      <c r="F176" s="667"/>
      <c r="G176" s="667"/>
      <c r="H176" s="667"/>
      <c r="I176" s="667"/>
      <c r="J176" s="667"/>
      <c r="K176" s="226"/>
    </row>
    <row r="177" spans="2:11" ht="15.75" x14ac:dyDescent="0.25">
      <c r="B177" s="224"/>
      <c r="C177" s="210"/>
      <c r="D177" s="16"/>
      <c r="E177" s="16"/>
      <c r="F177" s="32"/>
      <c r="G177" s="32"/>
      <c r="H177" s="32"/>
      <c r="I177" s="32"/>
      <c r="J177" s="32"/>
      <c r="K177" s="226"/>
    </row>
    <row r="178" spans="2:11" ht="15.75" x14ac:dyDescent="0.25">
      <c r="B178" s="224"/>
      <c r="C178" s="16"/>
      <c r="D178" s="16"/>
      <c r="E178" s="16"/>
      <c r="F178" s="32"/>
      <c r="G178" s="32"/>
      <c r="H178" s="32"/>
      <c r="I178" s="32"/>
      <c r="J178" s="32"/>
      <c r="K178" s="226"/>
    </row>
    <row r="179" spans="2:11" ht="15.75" x14ac:dyDescent="0.25">
      <c r="B179" s="20"/>
      <c r="C179" s="7"/>
      <c r="D179" s="7"/>
      <c r="E179" s="245"/>
      <c r="F179" s="668" t="s">
        <v>28</v>
      </c>
      <c r="G179" s="669"/>
      <c r="H179" s="26" t="s">
        <v>26</v>
      </c>
      <c r="I179" s="7"/>
      <c r="J179" s="7"/>
      <c r="K179" s="21"/>
    </row>
    <row r="180" spans="2:11" ht="15.75" x14ac:dyDescent="0.25">
      <c r="B180" s="20"/>
      <c r="C180" s="7"/>
      <c r="D180" s="7"/>
      <c r="E180" s="670" t="s">
        <v>23</v>
      </c>
      <c r="F180" s="668" t="s">
        <v>27</v>
      </c>
      <c r="G180" s="669"/>
      <c r="H180" s="26" t="s">
        <v>29</v>
      </c>
      <c r="I180" s="7"/>
      <c r="J180" s="7"/>
      <c r="K180" s="21"/>
    </row>
    <row r="181" spans="2:11" ht="15.75" x14ac:dyDescent="0.25">
      <c r="B181" s="20"/>
      <c r="C181" s="7"/>
      <c r="D181" s="7"/>
      <c r="E181" s="671"/>
      <c r="F181" s="176" t="s">
        <v>24</v>
      </c>
      <c r="G181" s="176" t="s">
        <v>25</v>
      </c>
      <c r="H181" s="27"/>
      <c r="I181" s="7"/>
      <c r="J181" s="7"/>
      <c r="K181" s="21"/>
    </row>
    <row r="182" spans="2:11" ht="15.75" x14ac:dyDescent="0.25">
      <c r="B182" s="20"/>
      <c r="C182" s="7"/>
      <c r="D182" s="7"/>
      <c r="E182" s="59">
        <v>1</v>
      </c>
      <c r="F182" s="153"/>
      <c r="G182" s="153"/>
      <c r="H182" s="46"/>
      <c r="I182" s="7"/>
      <c r="J182" s="7"/>
      <c r="K182" s="21"/>
    </row>
    <row r="183" spans="2:11" ht="15.75" x14ac:dyDescent="0.25">
      <c r="B183" s="20"/>
      <c r="C183" s="7"/>
      <c r="D183" s="7"/>
      <c r="E183" s="28">
        <v>2</v>
      </c>
      <c r="F183" s="46"/>
      <c r="G183" s="46"/>
      <c r="H183" s="46"/>
      <c r="I183" s="7"/>
      <c r="J183" s="7"/>
      <c r="K183" s="21"/>
    </row>
    <row r="184" spans="2:11" ht="15.75" x14ac:dyDescent="0.25">
      <c r="B184" s="20"/>
      <c r="C184" s="7"/>
      <c r="D184" s="7"/>
      <c r="E184" s="28">
        <v>3</v>
      </c>
      <c r="F184" s="46"/>
      <c r="G184" s="46"/>
      <c r="H184" s="46"/>
      <c r="I184" s="7"/>
      <c r="J184" s="7"/>
      <c r="K184" s="21"/>
    </row>
    <row r="185" spans="2:11" ht="15.75" x14ac:dyDescent="0.25">
      <c r="B185" s="20"/>
      <c r="C185" s="7"/>
      <c r="D185" s="7"/>
      <c r="E185" s="28">
        <v>4</v>
      </c>
      <c r="F185" s="46"/>
      <c r="G185" s="46"/>
      <c r="H185" s="46"/>
      <c r="I185" s="7"/>
      <c r="J185" s="7"/>
      <c r="K185" s="21"/>
    </row>
    <row r="186" spans="2:11" ht="15.75" x14ac:dyDescent="0.25">
      <c r="B186" s="20"/>
      <c r="C186" s="7"/>
      <c r="D186" s="7"/>
      <c r="E186" s="28">
        <v>5</v>
      </c>
      <c r="F186" s="46"/>
      <c r="G186" s="46"/>
      <c r="H186" s="46"/>
      <c r="I186" s="7"/>
      <c r="J186" s="7"/>
      <c r="K186" s="21"/>
    </row>
    <row r="187" spans="2:11" ht="15.75" x14ac:dyDescent="0.25">
      <c r="B187" s="20"/>
      <c r="C187" s="7"/>
      <c r="D187" s="7"/>
      <c r="E187" s="28">
        <v>6</v>
      </c>
      <c r="F187" s="46"/>
      <c r="G187" s="46"/>
      <c r="H187" s="46"/>
      <c r="I187" s="7"/>
      <c r="J187" s="7"/>
      <c r="K187" s="21"/>
    </row>
    <row r="188" spans="2:11" ht="15.75" x14ac:dyDescent="0.25">
      <c r="B188" s="20"/>
      <c r="C188" s="7"/>
      <c r="D188" s="7"/>
      <c r="E188" s="28">
        <v>7</v>
      </c>
      <c r="F188" s="46"/>
      <c r="G188" s="46"/>
      <c r="H188" s="46"/>
      <c r="I188" s="7"/>
      <c r="J188" s="7"/>
      <c r="K188" s="21"/>
    </row>
    <row r="189" spans="2:11" ht="15.75" x14ac:dyDescent="0.25">
      <c r="B189" s="20"/>
      <c r="C189" s="7"/>
      <c r="D189" s="7"/>
      <c r="E189" s="28">
        <v>8</v>
      </c>
      <c r="F189" s="46"/>
      <c r="G189" s="46"/>
      <c r="H189" s="46"/>
      <c r="I189" s="7"/>
      <c r="J189" s="7"/>
      <c r="K189" s="21"/>
    </row>
    <row r="190" spans="2:11" ht="15.75" x14ac:dyDescent="0.25">
      <c r="B190" s="20"/>
      <c r="C190" s="7"/>
      <c r="D190" s="7"/>
      <c r="E190" s="28">
        <v>9</v>
      </c>
      <c r="F190" s="46"/>
      <c r="G190" s="46"/>
      <c r="H190" s="46"/>
      <c r="I190" s="7"/>
      <c r="J190" s="7"/>
      <c r="K190" s="21"/>
    </row>
    <row r="191" spans="2:11" ht="15.75" x14ac:dyDescent="0.25">
      <c r="B191" s="20"/>
      <c r="C191" s="7"/>
      <c r="D191" s="7"/>
      <c r="E191" s="28">
        <v>10</v>
      </c>
      <c r="F191" s="46"/>
      <c r="G191" s="46"/>
      <c r="H191" s="46"/>
      <c r="I191" s="7"/>
      <c r="J191" s="7"/>
      <c r="K191" s="21"/>
    </row>
    <row r="192" spans="2:11" ht="15.75" x14ac:dyDescent="0.25">
      <c r="B192" s="20"/>
      <c r="C192" s="7"/>
      <c r="D192" s="7"/>
      <c r="E192" s="28">
        <v>11</v>
      </c>
      <c r="F192" s="46"/>
      <c r="G192" s="46"/>
      <c r="H192" s="46"/>
      <c r="I192" s="7"/>
      <c r="J192" s="7"/>
      <c r="K192" s="21"/>
    </row>
    <row r="193" spans="2:11" ht="15.75" x14ac:dyDescent="0.25">
      <c r="B193" s="20"/>
      <c r="C193" s="7"/>
      <c r="D193" s="7"/>
      <c r="E193" s="28">
        <v>12</v>
      </c>
      <c r="F193" s="46"/>
      <c r="G193" s="46"/>
      <c r="H193" s="46"/>
      <c r="I193" s="7"/>
      <c r="J193" s="7"/>
      <c r="K193" s="21"/>
    </row>
    <row r="194" spans="2:11" ht="15.75" x14ac:dyDescent="0.25">
      <c r="B194" s="20"/>
      <c r="C194" s="7"/>
      <c r="D194" s="7"/>
      <c r="E194" s="28">
        <v>13</v>
      </c>
      <c r="F194" s="46"/>
      <c r="G194" s="46"/>
      <c r="H194" s="46"/>
      <c r="I194" s="7"/>
      <c r="J194" s="7"/>
      <c r="K194" s="21"/>
    </row>
    <row r="195" spans="2:11" ht="15.75" x14ac:dyDescent="0.25">
      <c r="B195" s="20"/>
      <c r="C195" s="7"/>
      <c r="D195" s="7"/>
      <c r="E195" s="28">
        <v>14</v>
      </c>
      <c r="F195" s="46"/>
      <c r="G195" s="46"/>
      <c r="H195" s="46"/>
      <c r="I195" s="7"/>
      <c r="J195" s="7"/>
      <c r="K195" s="21"/>
    </row>
    <row r="196" spans="2:11" ht="15.75" x14ac:dyDescent="0.25">
      <c r="B196" s="20"/>
      <c r="C196" s="7"/>
      <c r="D196" s="7"/>
      <c r="E196" s="28">
        <v>15</v>
      </c>
      <c r="F196" s="46"/>
      <c r="G196" s="46"/>
      <c r="H196" s="46"/>
      <c r="I196" s="7"/>
      <c r="J196" s="7"/>
      <c r="K196" s="21"/>
    </row>
    <row r="197" spans="2:11" ht="15.75" x14ac:dyDescent="0.25">
      <c r="B197" s="20"/>
      <c r="C197" s="7"/>
      <c r="D197" s="7"/>
      <c r="E197" s="28">
        <v>16</v>
      </c>
      <c r="F197" s="46"/>
      <c r="G197" s="46"/>
      <c r="H197" s="46"/>
      <c r="I197" s="7"/>
      <c r="J197" s="7"/>
      <c r="K197" s="21"/>
    </row>
    <row r="198" spans="2:11" ht="15.75" x14ac:dyDescent="0.25">
      <c r="B198" s="20"/>
      <c r="C198" s="7"/>
      <c r="D198" s="7"/>
      <c r="E198" s="28">
        <v>17</v>
      </c>
      <c r="F198" s="46"/>
      <c r="G198" s="46"/>
      <c r="H198" s="46"/>
      <c r="I198" s="7"/>
      <c r="J198" s="7"/>
      <c r="K198" s="21"/>
    </row>
    <row r="199" spans="2:11" ht="15.75" x14ac:dyDescent="0.25">
      <c r="B199" s="20"/>
      <c r="C199" s="7"/>
      <c r="D199" s="7"/>
      <c r="E199" s="28">
        <v>18</v>
      </c>
      <c r="F199" s="46"/>
      <c r="G199" s="46"/>
      <c r="H199" s="46"/>
      <c r="I199" s="7"/>
      <c r="J199" s="7"/>
      <c r="K199" s="21"/>
    </row>
    <row r="200" spans="2:11" ht="15.75" x14ac:dyDescent="0.25">
      <c r="B200" s="20"/>
      <c r="C200" s="7"/>
      <c r="D200" s="7"/>
      <c r="E200" s="28">
        <v>19</v>
      </c>
      <c r="F200" s="46"/>
      <c r="G200" s="46"/>
      <c r="H200" s="46"/>
      <c r="I200" s="7"/>
      <c r="J200" s="7"/>
      <c r="K200" s="21"/>
    </row>
    <row r="201" spans="2:11" ht="15.75" x14ac:dyDescent="0.25">
      <c r="B201" s="20"/>
      <c r="C201" s="7"/>
      <c r="D201" s="7"/>
      <c r="E201" s="29">
        <v>20</v>
      </c>
      <c r="F201" s="47"/>
      <c r="G201" s="47"/>
      <c r="H201" s="47"/>
      <c r="I201" s="7"/>
      <c r="J201" s="7"/>
      <c r="K201" s="21"/>
    </row>
    <row r="202" spans="2:11" ht="15.75" x14ac:dyDescent="0.25">
      <c r="B202" s="20"/>
      <c r="C202" s="17"/>
      <c r="D202" s="45"/>
      <c r="E202" s="45"/>
      <c r="F202" s="17"/>
      <c r="G202" s="17"/>
      <c r="H202" s="17"/>
      <c r="I202" s="17"/>
      <c r="J202" s="17"/>
      <c r="K202" s="21"/>
    </row>
    <row r="203" spans="2:11" ht="15.75" x14ac:dyDescent="0.25">
      <c r="B203" s="20"/>
      <c r="C203" s="672" t="s">
        <v>267</v>
      </c>
      <c r="D203" s="672"/>
      <c r="E203" s="672"/>
      <c r="F203" s="672"/>
      <c r="G203" s="672"/>
      <c r="H203" s="672"/>
      <c r="I203" s="672"/>
      <c r="J203" s="672"/>
      <c r="K203" s="21"/>
    </row>
    <row r="204" spans="2:11" ht="15.75" x14ac:dyDescent="0.25">
      <c r="B204" s="20"/>
      <c r="C204" s="672"/>
      <c r="D204" s="672"/>
      <c r="E204" s="672"/>
      <c r="F204" s="672"/>
      <c r="G204" s="672"/>
      <c r="H204" s="672"/>
      <c r="I204" s="672"/>
      <c r="J204" s="672"/>
      <c r="K204" s="21"/>
    </row>
    <row r="205" spans="2:11" ht="15.75" x14ac:dyDescent="0.25">
      <c r="B205" s="20"/>
      <c r="C205" s="17"/>
      <c r="D205" s="45"/>
      <c r="E205" s="45"/>
      <c r="F205" s="17"/>
      <c r="G205" s="17"/>
      <c r="H205" s="17"/>
      <c r="I205" s="17"/>
      <c r="J205" s="17"/>
      <c r="K205" s="21"/>
    </row>
    <row r="206" spans="2:11" ht="15.75" x14ac:dyDescent="0.25">
      <c r="B206" s="20"/>
      <c r="C206" s="17" t="s">
        <v>44</v>
      </c>
      <c r="D206" s="17"/>
      <c r="E206" s="17"/>
      <c r="F206" s="17"/>
      <c r="G206" s="17"/>
      <c r="H206" s="17"/>
      <c r="I206" s="17"/>
      <c r="J206" s="17"/>
      <c r="K206" s="21"/>
    </row>
    <row r="207" spans="2:11" ht="27.75" customHeight="1" x14ac:dyDescent="0.25">
      <c r="B207" s="20"/>
      <c r="C207" s="665" t="s">
        <v>172</v>
      </c>
      <c r="D207" s="566"/>
      <c r="E207" s="566"/>
      <c r="F207" s="566"/>
      <c r="G207" s="566"/>
      <c r="H207" s="566"/>
      <c r="I207" s="566"/>
      <c r="J207" s="566"/>
      <c r="K207" s="21"/>
    </row>
    <row r="208" spans="2:11" ht="15.75" x14ac:dyDescent="0.25">
      <c r="B208" s="20"/>
      <c r="C208" s="665" t="s">
        <v>173</v>
      </c>
      <c r="D208" s="566"/>
      <c r="E208" s="566"/>
      <c r="F208" s="566"/>
      <c r="G208" s="566"/>
      <c r="H208" s="566"/>
      <c r="I208" s="566"/>
      <c r="J208" s="566"/>
      <c r="K208" s="21"/>
    </row>
    <row r="209" spans="2:11" ht="15.75" x14ac:dyDescent="0.25">
      <c r="B209" s="20"/>
      <c r="C209" s="17"/>
      <c r="D209" s="17"/>
      <c r="E209" s="17"/>
      <c r="F209" s="17"/>
      <c r="G209" s="17"/>
      <c r="H209" s="17"/>
      <c r="I209" s="17"/>
      <c r="J209" s="17"/>
      <c r="K209" s="21"/>
    </row>
    <row r="210" spans="2:11" ht="15.75" thickBot="1" x14ac:dyDescent="0.3">
      <c r="B210" s="23"/>
      <c r="C210" s="24"/>
      <c r="D210" s="24"/>
      <c r="E210" s="24"/>
      <c r="F210" s="24"/>
      <c r="G210" s="24"/>
      <c r="H210" s="24"/>
      <c r="I210" s="24"/>
      <c r="J210" s="24"/>
      <c r="K210" s="25"/>
    </row>
    <row r="211" spans="2:11" ht="15.75" thickBot="1" x14ac:dyDescent="0.3"/>
    <row r="212" spans="2:11" x14ac:dyDescent="0.25">
      <c r="B212" s="40" t="str">
        <f>"Version " &amp; Version</f>
        <v>Version FINAL 03/31/2017</v>
      </c>
      <c r="C212" s="3"/>
      <c r="D212" s="3"/>
      <c r="E212" s="3"/>
      <c r="F212" s="3"/>
      <c r="G212" s="3"/>
      <c r="H212" s="3"/>
      <c r="I212" s="3"/>
      <c r="J212" s="3"/>
      <c r="K212" s="33"/>
    </row>
    <row r="213" spans="2:11" ht="15.75" x14ac:dyDescent="0.25">
      <c r="B213" s="487" t="s">
        <v>202</v>
      </c>
      <c r="C213" s="488"/>
      <c r="D213" s="488"/>
      <c r="E213" s="488"/>
      <c r="F213" s="488"/>
      <c r="G213" s="488"/>
      <c r="H213" s="488"/>
      <c r="I213" s="488"/>
      <c r="J213" s="488"/>
      <c r="K213" s="489"/>
    </row>
    <row r="214" spans="2:11" ht="15.75" x14ac:dyDescent="0.25">
      <c r="B214" s="487" t="s">
        <v>207</v>
      </c>
      <c r="C214" s="488"/>
      <c r="D214" s="488"/>
      <c r="E214" s="488"/>
      <c r="F214" s="488"/>
      <c r="G214" s="488"/>
      <c r="H214" s="488"/>
      <c r="I214" s="488"/>
      <c r="J214" s="488"/>
      <c r="K214" s="489"/>
    </row>
    <row r="215" spans="2:11" ht="15.75" x14ac:dyDescent="0.25">
      <c r="B215" s="487" t="str">
        <f>Title1</f>
        <v/>
      </c>
      <c r="C215" s="488"/>
      <c r="D215" s="488"/>
      <c r="E215" s="488"/>
      <c r="F215" s="488"/>
      <c r="G215" s="488"/>
      <c r="H215" s="488"/>
      <c r="I215" s="488"/>
      <c r="J215" s="488"/>
      <c r="K215" s="489"/>
    </row>
    <row r="216" spans="2:11" ht="15.75" x14ac:dyDescent="0.25">
      <c r="B216" s="487" t="str">
        <f>Title2</f>
        <v/>
      </c>
      <c r="C216" s="488"/>
      <c r="D216" s="488"/>
      <c r="E216" s="488"/>
      <c r="F216" s="488"/>
      <c r="G216" s="488"/>
      <c r="H216" s="488"/>
      <c r="I216" s="488"/>
      <c r="J216" s="488"/>
      <c r="K216" s="489"/>
    </row>
    <row r="217" spans="2:11" ht="15.75" x14ac:dyDescent="0.25">
      <c r="B217" s="267"/>
      <c r="C217" s="268"/>
      <c r="D217" s="268"/>
      <c r="E217" s="268"/>
      <c r="F217" s="268"/>
      <c r="G217" s="268"/>
      <c r="H217" s="268"/>
      <c r="I217" s="268"/>
      <c r="J217" s="268"/>
      <c r="K217" s="269"/>
    </row>
    <row r="218" spans="2:11" ht="15.75" x14ac:dyDescent="0.25">
      <c r="B218" s="267"/>
      <c r="C218" s="209" t="s">
        <v>157</v>
      </c>
      <c r="D218" s="16"/>
      <c r="E218" s="666" t="str">
        <f>IF(ProjTitle="","",ProjTitle)</f>
        <v/>
      </c>
      <c r="F218" s="667"/>
      <c r="G218" s="667"/>
      <c r="H218" s="667"/>
      <c r="I218" s="667"/>
      <c r="J218" s="667"/>
      <c r="K218" s="269"/>
    </row>
    <row r="219" spans="2:11" ht="15.75" x14ac:dyDescent="0.25">
      <c r="B219" s="267"/>
      <c r="C219" s="210"/>
      <c r="D219" s="16"/>
      <c r="E219" s="16"/>
      <c r="F219" s="32"/>
      <c r="G219" s="32"/>
      <c r="H219" s="32"/>
      <c r="I219" s="32"/>
      <c r="J219" s="32"/>
      <c r="K219" s="269"/>
    </row>
    <row r="220" spans="2:11" ht="15.75" customHeight="1" x14ac:dyDescent="0.25">
      <c r="B220" s="270"/>
      <c r="C220" s="673" t="s">
        <v>260</v>
      </c>
      <c r="D220" s="673"/>
      <c r="E220" s="673"/>
      <c r="F220" s="673"/>
      <c r="G220" s="673"/>
      <c r="H220" s="673"/>
      <c r="I220" s="673"/>
      <c r="J220" s="673"/>
      <c r="K220" s="271"/>
    </row>
    <row r="221" spans="2:11" ht="15.75" x14ac:dyDescent="0.25">
      <c r="B221" s="267"/>
      <c r="C221" s="673"/>
      <c r="D221" s="673"/>
      <c r="E221" s="673"/>
      <c r="F221" s="673"/>
      <c r="G221" s="673"/>
      <c r="H221" s="673"/>
      <c r="I221" s="673"/>
      <c r="J221" s="673"/>
      <c r="K221" s="269"/>
    </row>
    <row r="222" spans="2:11" ht="15.75" x14ac:dyDescent="0.25">
      <c r="B222" s="267"/>
      <c r="C222" s="381"/>
      <c r="D222" s="382"/>
      <c r="E222" s="382"/>
      <c r="F222" s="382"/>
      <c r="G222" s="382"/>
      <c r="H222" s="382"/>
      <c r="I222" s="382"/>
      <c r="J222" s="383"/>
      <c r="K222" s="269"/>
    </row>
    <row r="223" spans="2:11" ht="15.75" x14ac:dyDescent="0.25">
      <c r="B223" s="267"/>
      <c r="C223" s="384"/>
      <c r="D223" s="385"/>
      <c r="E223" s="385"/>
      <c r="F223" s="385"/>
      <c r="G223" s="385"/>
      <c r="H223" s="385"/>
      <c r="I223" s="385"/>
      <c r="J223" s="386"/>
      <c r="K223" s="269"/>
    </row>
    <row r="224" spans="2:11" ht="15.75" x14ac:dyDescent="0.25">
      <c r="B224" s="270"/>
      <c r="C224" s="387"/>
      <c r="D224" s="16"/>
      <c r="E224" s="16"/>
      <c r="F224" s="32"/>
      <c r="G224" s="32"/>
      <c r="H224" s="32"/>
      <c r="I224" s="32"/>
      <c r="J224" s="388"/>
      <c r="K224" s="271"/>
    </row>
    <row r="225" spans="2:11" ht="15.75" x14ac:dyDescent="0.25">
      <c r="B225" s="270"/>
      <c r="C225" s="387"/>
      <c r="D225" s="16"/>
      <c r="E225" s="16"/>
      <c r="F225" s="32"/>
      <c r="G225" s="32"/>
      <c r="H225" s="32"/>
      <c r="I225" s="32"/>
      <c r="J225" s="388"/>
      <c r="K225" s="271"/>
    </row>
    <row r="226" spans="2:11" ht="15.75" x14ac:dyDescent="0.25">
      <c r="B226" s="270"/>
      <c r="C226" s="387"/>
      <c r="D226" s="16"/>
      <c r="E226" s="16"/>
      <c r="F226" s="32"/>
      <c r="G226" s="32"/>
      <c r="H226" s="32"/>
      <c r="I226" s="32"/>
      <c r="J226" s="388"/>
      <c r="K226" s="271"/>
    </row>
    <row r="227" spans="2:11" ht="15.75" x14ac:dyDescent="0.25">
      <c r="B227" s="270"/>
      <c r="C227" s="387"/>
      <c r="D227" s="16"/>
      <c r="E227" s="16"/>
      <c r="F227" s="32"/>
      <c r="G227" s="32"/>
      <c r="H227" s="32"/>
      <c r="I227" s="32"/>
      <c r="J227" s="388"/>
      <c r="K227" s="271"/>
    </row>
    <row r="228" spans="2:11" ht="15.75" x14ac:dyDescent="0.25">
      <c r="B228" s="270"/>
      <c r="C228" s="387"/>
      <c r="D228" s="16"/>
      <c r="E228" s="16"/>
      <c r="F228" s="32"/>
      <c r="G228" s="32"/>
      <c r="H228" s="32"/>
      <c r="I228" s="32"/>
      <c r="J228" s="388"/>
      <c r="K228" s="271"/>
    </row>
    <row r="229" spans="2:11" ht="15.75" x14ac:dyDescent="0.25">
      <c r="B229" s="270"/>
      <c r="C229" s="387"/>
      <c r="D229" s="16"/>
      <c r="E229" s="16"/>
      <c r="F229" s="32"/>
      <c r="G229" s="32"/>
      <c r="H229" s="32"/>
      <c r="I229" s="32"/>
      <c r="J229" s="388"/>
      <c r="K229" s="271"/>
    </row>
    <row r="230" spans="2:11" ht="15.75" x14ac:dyDescent="0.25">
      <c r="B230" s="270"/>
      <c r="C230" s="387"/>
      <c r="D230" s="16"/>
      <c r="E230" s="16"/>
      <c r="F230" s="32"/>
      <c r="G230" s="32"/>
      <c r="H230" s="32"/>
      <c r="I230" s="32"/>
      <c r="J230" s="388"/>
      <c r="K230" s="271"/>
    </row>
    <row r="231" spans="2:11" ht="15.75" x14ac:dyDescent="0.25">
      <c r="B231" s="270"/>
      <c r="C231" s="387"/>
      <c r="D231" s="16"/>
      <c r="E231" s="16"/>
      <c r="F231" s="32"/>
      <c r="G231" s="32"/>
      <c r="H231" s="32"/>
      <c r="I231" s="32"/>
      <c r="J231" s="388"/>
      <c r="K231" s="271"/>
    </row>
    <row r="232" spans="2:11" ht="15.75" x14ac:dyDescent="0.25">
      <c r="B232" s="270"/>
      <c r="C232" s="387"/>
      <c r="D232" s="16"/>
      <c r="E232" s="16"/>
      <c r="F232" s="32"/>
      <c r="G232" s="32"/>
      <c r="H232" s="32"/>
      <c r="I232" s="32"/>
      <c r="J232" s="388"/>
      <c r="K232" s="271"/>
    </row>
    <row r="233" spans="2:11" ht="15.75" x14ac:dyDescent="0.25">
      <c r="B233" s="270"/>
      <c r="C233" s="387"/>
      <c r="D233" s="16"/>
      <c r="E233" s="16"/>
      <c r="F233" s="32"/>
      <c r="G233" s="32"/>
      <c r="H233" s="32"/>
      <c r="I233" s="32"/>
      <c r="J233" s="388"/>
      <c r="K233" s="271"/>
    </row>
    <row r="234" spans="2:11" ht="15.75" x14ac:dyDescent="0.25">
      <c r="B234" s="270"/>
      <c r="C234" s="387"/>
      <c r="D234" s="16"/>
      <c r="E234" s="16"/>
      <c r="F234" s="32"/>
      <c r="G234" s="32"/>
      <c r="H234" s="32"/>
      <c r="I234" s="32"/>
      <c r="J234" s="388"/>
      <c r="K234" s="271"/>
    </row>
    <row r="235" spans="2:11" ht="15.75" x14ac:dyDescent="0.25">
      <c r="B235" s="270"/>
      <c r="C235" s="387"/>
      <c r="D235" s="16"/>
      <c r="E235" s="16"/>
      <c r="F235" s="32"/>
      <c r="G235" s="32"/>
      <c r="H235" s="32"/>
      <c r="I235" s="32"/>
      <c r="J235" s="388"/>
      <c r="K235" s="271"/>
    </row>
    <row r="236" spans="2:11" ht="15.75" x14ac:dyDescent="0.25">
      <c r="B236" s="270"/>
      <c r="C236" s="387"/>
      <c r="D236" s="16"/>
      <c r="E236" s="16"/>
      <c r="F236" s="32"/>
      <c r="G236" s="32"/>
      <c r="H236" s="32"/>
      <c r="I236" s="32"/>
      <c r="J236" s="388"/>
      <c r="K236" s="271"/>
    </row>
    <row r="237" spans="2:11" ht="15.75" x14ac:dyDescent="0.25">
      <c r="B237" s="270"/>
      <c r="C237" s="387"/>
      <c r="D237" s="16"/>
      <c r="E237" s="16"/>
      <c r="F237" s="32"/>
      <c r="G237" s="32"/>
      <c r="H237" s="32"/>
      <c r="I237" s="32"/>
      <c r="J237" s="388"/>
      <c r="K237" s="271"/>
    </row>
    <row r="238" spans="2:11" ht="15.75" x14ac:dyDescent="0.25">
      <c r="B238" s="270"/>
      <c r="C238" s="387"/>
      <c r="D238" s="16"/>
      <c r="E238" s="16"/>
      <c r="F238" s="32"/>
      <c r="G238" s="32"/>
      <c r="H238" s="32"/>
      <c r="I238" s="32"/>
      <c r="J238" s="388"/>
      <c r="K238" s="271"/>
    </row>
    <row r="239" spans="2:11" ht="15.75" x14ac:dyDescent="0.25">
      <c r="B239" s="270"/>
      <c r="C239" s="387"/>
      <c r="D239" s="16"/>
      <c r="E239" s="16"/>
      <c r="F239" s="32"/>
      <c r="G239" s="32"/>
      <c r="H239" s="32"/>
      <c r="I239" s="32"/>
      <c r="J239" s="388"/>
      <c r="K239" s="271"/>
    </row>
    <row r="240" spans="2:11" ht="15.75" x14ac:dyDescent="0.25">
      <c r="B240" s="270"/>
      <c r="C240" s="387"/>
      <c r="D240" s="16"/>
      <c r="E240" s="16"/>
      <c r="F240" s="32"/>
      <c r="G240" s="32"/>
      <c r="H240" s="32"/>
      <c r="I240" s="32"/>
      <c r="J240" s="388"/>
      <c r="K240" s="271"/>
    </row>
    <row r="241" spans="2:11" ht="15.75" x14ac:dyDescent="0.25">
      <c r="B241" s="270"/>
      <c r="C241" s="387"/>
      <c r="D241" s="16"/>
      <c r="E241" s="16"/>
      <c r="F241" s="32"/>
      <c r="G241" s="32"/>
      <c r="H241" s="32"/>
      <c r="I241" s="32"/>
      <c r="J241" s="388"/>
      <c r="K241" s="271"/>
    </row>
    <row r="242" spans="2:11" ht="15.75" x14ac:dyDescent="0.25">
      <c r="B242" s="270"/>
      <c r="C242" s="387"/>
      <c r="D242" s="16"/>
      <c r="E242" s="16"/>
      <c r="F242" s="32"/>
      <c r="G242" s="32"/>
      <c r="H242" s="32"/>
      <c r="I242" s="32"/>
      <c r="J242" s="388"/>
      <c r="K242" s="271"/>
    </row>
    <row r="243" spans="2:11" ht="15.75" x14ac:dyDescent="0.25">
      <c r="B243" s="270"/>
      <c r="C243" s="387"/>
      <c r="D243" s="16"/>
      <c r="E243" s="16"/>
      <c r="F243" s="32"/>
      <c r="G243" s="32"/>
      <c r="H243" s="32"/>
      <c r="I243" s="32"/>
      <c r="J243" s="388"/>
      <c r="K243" s="271"/>
    </row>
    <row r="244" spans="2:11" ht="15.75" x14ac:dyDescent="0.25">
      <c r="B244" s="270"/>
      <c r="C244" s="387"/>
      <c r="D244" s="16"/>
      <c r="E244" s="16"/>
      <c r="F244" s="32"/>
      <c r="G244" s="32"/>
      <c r="H244" s="32"/>
      <c r="I244" s="32"/>
      <c r="J244" s="388"/>
      <c r="K244" s="271"/>
    </row>
    <row r="245" spans="2:11" ht="15.75" x14ac:dyDescent="0.25">
      <c r="B245" s="270"/>
      <c r="C245" s="387"/>
      <c r="D245" s="16"/>
      <c r="E245" s="16"/>
      <c r="F245" s="32"/>
      <c r="G245" s="32"/>
      <c r="H245" s="32"/>
      <c r="I245" s="32"/>
      <c r="J245" s="388"/>
      <c r="K245" s="271"/>
    </row>
    <row r="246" spans="2:11" ht="15.75" x14ac:dyDescent="0.25">
      <c r="B246" s="270"/>
      <c r="C246" s="387"/>
      <c r="D246" s="16"/>
      <c r="E246" s="16"/>
      <c r="F246" s="32"/>
      <c r="G246" s="32"/>
      <c r="H246" s="32"/>
      <c r="I246" s="32"/>
      <c r="J246" s="388"/>
      <c r="K246" s="271"/>
    </row>
    <row r="247" spans="2:11" ht="15.75" x14ac:dyDescent="0.25">
      <c r="B247" s="270"/>
      <c r="C247" s="389"/>
      <c r="D247" s="352"/>
      <c r="E247" s="352"/>
      <c r="F247" s="353"/>
      <c r="G247" s="353"/>
      <c r="H247" s="353"/>
      <c r="I247" s="353"/>
      <c r="J247" s="390"/>
      <c r="K247" s="271"/>
    </row>
    <row r="248" spans="2:11" ht="15.75" x14ac:dyDescent="0.25">
      <c r="B248" s="20"/>
      <c r="C248" s="17"/>
      <c r="D248" s="45"/>
      <c r="E248" s="45"/>
      <c r="F248" s="17"/>
      <c r="G248" s="17"/>
      <c r="H248" s="17"/>
      <c r="I248" s="17"/>
      <c r="J248" s="17"/>
      <c r="K248" s="21"/>
    </row>
    <row r="249" spans="2:11" ht="15.75" x14ac:dyDescent="0.25">
      <c r="B249" s="20"/>
      <c r="C249" s="672" t="s">
        <v>267</v>
      </c>
      <c r="D249" s="672"/>
      <c r="E249" s="672"/>
      <c r="F249" s="672"/>
      <c r="G249" s="672"/>
      <c r="H249" s="672"/>
      <c r="I249" s="672"/>
      <c r="J249" s="672"/>
      <c r="K249" s="21"/>
    </row>
    <row r="250" spans="2:11" ht="15.75" x14ac:dyDescent="0.25">
      <c r="B250" s="20"/>
      <c r="C250" s="672"/>
      <c r="D250" s="672"/>
      <c r="E250" s="672"/>
      <c r="F250" s="672"/>
      <c r="G250" s="672"/>
      <c r="H250" s="672"/>
      <c r="I250" s="672"/>
      <c r="J250" s="672"/>
      <c r="K250" s="21"/>
    </row>
    <row r="251" spans="2:11" ht="15.75" x14ac:dyDescent="0.25">
      <c r="B251" s="20"/>
      <c r="C251" s="17"/>
      <c r="D251" s="45"/>
      <c r="E251" s="45"/>
      <c r="F251" s="17"/>
      <c r="G251" s="17"/>
      <c r="H251" s="17"/>
      <c r="I251" s="17"/>
      <c r="J251" s="17"/>
      <c r="K251" s="21"/>
    </row>
    <row r="252" spans="2:11" ht="15.75" x14ac:dyDescent="0.25">
      <c r="B252" s="20"/>
      <c r="C252" s="17" t="s">
        <v>44</v>
      </c>
      <c r="D252" s="17"/>
      <c r="E252" s="17"/>
      <c r="F252" s="17"/>
      <c r="G252" s="17"/>
      <c r="H252" s="17"/>
      <c r="I252" s="17"/>
      <c r="J252" s="17"/>
      <c r="K252" s="21"/>
    </row>
    <row r="253" spans="2:11" ht="15.75" x14ac:dyDescent="0.25">
      <c r="B253" s="20"/>
      <c r="C253" s="665" t="s">
        <v>172</v>
      </c>
      <c r="D253" s="566"/>
      <c r="E253" s="566"/>
      <c r="F253" s="566"/>
      <c r="G253" s="566"/>
      <c r="H253" s="566"/>
      <c r="I253" s="566"/>
      <c r="J253" s="566"/>
      <c r="K253" s="21"/>
    </row>
    <row r="254" spans="2:11" ht="15.75" x14ac:dyDescent="0.25">
      <c r="B254" s="20"/>
      <c r="C254" s="665" t="s">
        <v>173</v>
      </c>
      <c r="D254" s="566"/>
      <c r="E254" s="566"/>
      <c r="F254" s="566"/>
      <c r="G254" s="566"/>
      <c r="H254" s="566"/>
      <c r="I254" s="566"/>
      <c r="J254" s="566"/>
      <c r="K254" s="21"/>
    </row>
    <row r="255" spans="2:11" ht="15.75" thickBot="1" x14ac:dyDescent="0.3">
      <c r="B255" s="23"/>
      <c r="C255" s="24"/>
      <c r="D255" s="24"/>
      <c r="E255" s="24"/>
      <c r="F255" s="24"/>
      <c r="G255" s="24"/>
      <c r="H255" s="24"/>
      <c r="I255" s="24"/>
      <c r="J255" s="24"/>
      <c r="K255" s="25"/>
    </row>
  </sheetData>
  <sheetProtection selectLockedCells="1"/>
  <mergeCells count="64">
    <mergeCell ref="C77:J78"/>
    <mergeCell ref="C119:J120"/>
    <mergeCell ref="C161:J162"/>
    <mergeCell ref="C203:J204"/>
    <mergeCell ref="C249:J250"/>
    <mergeCell ref="C81:J81"/>
    <mergeCell ref="C82:J82"/>
    <mergeCell ref="B87:K87"/>
    <mergeCell ref="B88:K88"/>
    <mergeCell ref="B89:K89"/>
    <mergeCell ref="B90:K90"/>
    <mergeCell ref="E92:J92"/>
    <mergeCell ref="F95:G95"/>
    <mergeCell ref="E96:E97"/>
    <mergeCell ref="F96:G96"/>
    <mergeCell ref="C123:J123"/>
    <mergeCell ref="C253:J253"/>
    <mergeCell ref="C254:J254"/>
    <mergeCell ref="B213:K213"/>
    <mergeCell ref="B214:K214"/>
    <mergeCell ref="B215:K215"/>
    <mergeCell ref="B216:K216"/>
    <mergeCell ref="E218:J218"/>
    <mergeCell ref="C220:J221"/>
    <mergeCell ref="B3:K3"/>
    <mergeCell ref="B4:K4"/>
    <mergeCell ref="B5:K5"/>
    <mergeCell ref="B6:K6"/>
    <mergeCell ref="E8:J8"/>
    <mergeCell ref="F11:G11"/>
    <mergeCell ref="F12:G12"/>
    <mergeCell ref="B45:K45"/>
    <mergeCell ref="B46:K46"/>
    <mergeCell ref="B47:K47"/>
    <mergeCell ref="C39:J39"/>
    <mergeCell ref="C40:J40"/>
    <mergeCell ref="E12:E13"/>
    <mergeCell ref="C35:J36"/>
    <mergeCell ref="B48:K48"/>
    <mergeCell ref="E50:J50"/>
    <mergeCell ref="F53:G53"/>
    <mergeCell ref="E54:E55"/>
    <mergeCell ref="F54:G54"/>
    <mergeCell ref="C124:J124"/>
    <mergeCell ref="B129:K129"/>
    <mergeCell ref="B130:K130"/>
    <mergeCell ref="B131:K131"/>
    <mergeCell ref="B132:K132"/>
    <mergeCell ref="E134:J134"/>
    <mergeCell ref="F137:G137"/>
    <mergeCell ref="E138:E139"/>
    <mergeCell ref="F138:G138"/>
    <mergeCell ref="C165:J165"/>
    <mergeCell ref="C166:J166"/>
    <mergeCell ref="B171:K171"/>
    <mergeCell ref="B172:K172"/>
    <mergeCell ref="B173:K173"/>
    <mergeCell ref="C207:J207"/>
    <mergeCell ref="C208:J208"/>
    <mergeCell ref="B174:K174"/>
    <mergeCell ref="E176:J176"/>
    <mergeCell ref="F179:G179"/>
    <mergeCell ref="E180:E181"/>
    <mergeCell ref="F180:G180"/>
  </mergeCells>
  <phoneticPr fontId="38" type="noConversion"/>
  <pageMargins left="0.5" right="0.5" top="0.75" bottom="0.75" header="0.3" footer="0.3"/>
  <pageSetup fitToHeight="6" orientation="portrait"/>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118</vt:i4>
      </vt:variant>
    </vt:vector>
  </HeadingPairs>
  <TitlesOfParts>
    <vt:vector size="130" baseType="lpstr">
      <vt:lpstr>Part I</vt:lpstr>
      <vt:lpstr>Part II</vt:lpstr>
      <vt:lpstr>Part III</vt:lpstr>
      <vt:lpstr>Part IV</vt:lpstr>
      <vt:lpstr>Part V-Firm Hydro</vt:lpstr>
      <vt:lpstr>Part V-RPS Class I</vt:lpstr>
      <vt:lpstr>Part V-Firm Energy</vt:lpstr>
      <vt:lpstr>Part V-Combination</vt:lpstr>
      <vt:lpstr>Part VI</vt:lpstr>
      <vt:lpstr>Part VII</vt:lpstr>
      <vt:lpstr>Part VIII</vt:lpstr>
      <vt:lpstr>Tables</vt:lpstr>
      <vt:lpstr>'Part V-Combination'!AnnOffMWH</vt:lpstr>
      <vt:lpstr>'Part V-Firm Energy'!AnnOffMWH</vt:lpstr>
      <vt:lpstr>'Part V-Firm Hydro'!AnnOffMWH</vt:lpstr>
      <vt:lpstr>'Part V-RPS Class I'!AnnOffMWH</vt:lpstr>
      <vt:lpstr>'Part V-Combination'!AnnPeakMWH</vt:lpstr>
      <vt:lpstr>'Part V-Firm Energy'!AnnPeakMWH</vt:lpstr>
      <vt:lpstr>'Part V-Firm Hydro'!AnnPeakMWH</vt:lpstr>
      <vt:lpstr>'Part V-RPS Class I'!AnnPeakMWH</vt:lpstr>
      <vt:lpstr>'Part V-Combination'!AnnTotMWH</vt:lpstr>
      <vt:lpstr>'Part V-Firm Energy'!AnnTotMWH</vt:lpstr>
      <vt:lpstr>'Part V-Firm Hydro'!AnnTotMWH</vt:lpstr>
      <vt:lpstr>'Part V-RPS Class I'!AnnTotMWH</vt:lpstr>
      <vt:lpstr>'Part V-Combination'!April_AllHours</vt:lpstr>
      <vt:lpstr>'Part V-Firm Energy'!April_AllHours</vt:lpstr>
      <vt:lpstr>'Part V-Firm Hydro'!April_AllHours</vt:lpstr>
      <vt:lpstr>'Part V-Combination'!August_AllHours</vt:lpstr>
      <vt:lpstr>'Part V-Firm Energy'!August_AllHours</vt:lpstr>
      <vt:lpstr>'Part V-Firm Hydro'!August_AllHours</vt:lpstr>
      <vt:lpstr>August_AllHours</vt:lpstr>
      <vt:lpstr>AvailFac</vt:lpstr>
      <vt:lpstr>BidderName</vt:lpstr>
      <vt:lpstr>Caddr1</vt:lpstr>
      <vt:lpstr>Caddr2</vt:lpstr>
      <vt:lpstr>'Part V-Combination'!CalcCF</vt:lpstr>
      <vt:lpstr>'Part V-Firm Energy'!CalcCF</vt:lpstr>
      <vt:lpstr>'Part V-Firm Hydro'!CalcCF</vt:lpstr>
      <vt:lpstr>'Part V-RPS Class I'!CalcCF</vt:lpstr>
      <vt:lpstr>CapFac</vt:lpstr>
      <vt:lpstr>CapGross</vt:lpstr>
      <vt:lpstr>CapNet</vt:lpstr>
      <vt:lpstr>CntMax</vt:lpstr>
      <vt:lpstr>CntName</vt:lpstr>
      <vt:lpstr>COMonth</vt:lpstr>
      <vt:lpstr>'Part V-Combination'!December_AllHours</vt:lpstr>
      <vt:lpstr>'Part V-Firm Hydro'!December_AllHours</vt:lpstr>
      <vt:lpstr>December_AllHours</vt:lpstr>
      <vt:lpstr>'Part V-Combination'!December_OnPeak</vt:lpstr>
      <vt:lpstr>'Part V-Firm Energy'!December_OnPeak</vt:lpstr>
      <vt:lpstr>'Part V-Firm Hydro'!December_OnPeak</vt:lpstr>
      <vt:lpstr>'Part V-Combination'!December_WinterPeak</vt:lpstr>
      <vt:lpstr>'Part V-Firm Energy'!December_WinterPeak</vt:lpstr>
      <vt:lpstr>'Part V-Firm Hydro'!December_WinterPeak</vt:lpstr>
      <vt:lpstr>Email</vt:lpstr>
      <vt:lpstr>EstCOD</vt:lpstr>
      <vt:lpstr>ExistCOYr</vt:lpstr>
      <vt:lpstr>FaxNum</vt:lpstr>
      <vt:lpstr>'Part V-Combination'!February_AllHours</vt:lpstr>
      <vt:lpstr>'Part V-Firm Energy'!February_AllHours</vt:lpstr>
      <vt:lpstr>'Part V-Firm Hydro'!February_AllHours</vt:lpstr>
      <vt:lpstr>'Part V-Firm Energy'!February_OnPeak</vt:lpstr>
      <vt:lpstr>'Part V-Firm Hydro'!February_OnPeak</vt:lpstr>
      <vt:lpstr>'Part V-Combination'!February_PeakHours</vt:lpstr>
      <vt:lpstr>'Part V-Combination'!February_WinterPeak</vt:lpstr>
      <vt:lpstr>'Part V-Firm Energy'!February_WinterPeak</vt:lpstr>
      <vt:lpstr>'Part V-Firm Hydro'!February_WinterPeak</vt:lpstr>
      <vt:lpstr>IntCnPnt</vt:lpstr>
      <vt:lpstr>ISO_CSO</vt:lpstr>
      <vt:lpstr>'Part V-Combination'!January_AllHours</vt:lpstr>
      <vt:lpstr>'Part V-Firm Energy'!January_AllHours</vt:lpstr>
      <vt:lpstr>'Part V-Firm Hydro'!January_AllHours</vt:lpstr>
      <vt:lpstr>'Part V-Firm Energy'!January_OnPeak</vt:lpstr>
      <vt:lpstr>'Part V-Firm Hydro'!January_OnPeak</vt:lpstr>
      <vt:lpstr>'Part V-Combination'!January_PeakHours</vt:lpstr>
      <vt:lpstr>'Part V-Combination'!January_WinterPeak</vt:lpstr>
      <vt:lpstr>'Part V-Firm Energy'!January_WinterPeak</vt:lpstr>
      <vt:lpstr>'Part V-Firm Hydro'!January_WinterPeak</vt:lpstr>
      <vt:lpstr>'Part V-Combination'!July_AllHours</vt:lpstr>
      <vt:lpstr>'Part V-Firm Energy'!July_AllHours</vt:lpstr>
      <vt:lpstr>'Part V-Firm Hydro'!July_AllHours</vt:lpstr>
      <vt:lpstr>July_AllHours</vt:lpstr>
      <vt:lpstr>'Part V-Combination'!June_AllHours</vt:lpstr>
      <vt:lpstr>'Part V-Firm Energy'!June_AllHours</vt:lpstr>
      <vt:lpstr>'Part V-Firm Hydro'!June_AllHours</vt:lpstr>
      <vt:lpstr>LoadZone</vt:lpstr>
      <vt:lpstr>Maddr1</vt:lpstr>
      <vt:lpstr>Maddr2</vt:lpstr>
      <vt:lpstr>'Part V-Combination'!March_AllHours</vt:lpstr>
      <vt:lpstr>'Part V-Firm Energy'!March_AllHours</vt:lpstr>
      <vt:lpstr>'Part V-Firm Hydro'!March_AllHours</vt:lpstr>
      <vt:lpstr>'Part V-Combination'!May_AllHours</vt:lpstr>
      <vt:lpstr>'Part V-Firm Energy'!May_AllHours</vt:lpstr>
      <vt:lpstr>'Part V-Firm Hydro'!May_AllHours</vt:lpstr>
      <vt:lpstr>MinPct</vt:lpstr>
      <vt:lpstr>'Part V-Combination'!November_AllHours</vt:lpstr>
      <vt:lpstr>'Part V-Firm Energy'!November_AllHours</vt:lpstr>
      <vt:lpstr>'Part V-Firm Hydro'!November_AllHours</vt:lpstr>
      <vt:lpstr>'Part V-Combination'!October_AllHours</vt:lpstr>
      <vt:lpstr>'Part V-Firm Energy'!October_AllHours</vt:lpstr>
      <vt:lpstr>'Part V-Firm Hydro'!October_AllHours</vt:lpstr>
      <vt:lpstr>October_AllHours</vt:lpstr>
      <vt:lpstr>PctAdj</vt:lpstr>
      <vt:lpstr>PctEnt</vt:lpstr>
      <vt:lpstr>PointDlvd</vt:lpstr>
      <vt:lpstr>'Part I'!Print_Area</vt:lpstr>
      <vt:lpstr>'Part II'!Print_Area</vt:lpstr>
      <vt:lpstr>'Part III'!Print_Area</vt:lpstr>
      <vt:lpstr>'Part IV'!Print_Area</vt:lpstr>
      <vt:lpstr>'Part V-Combination'!Print_Area</vt:lpstr>
      <vt:lpstr>'Part V-Firm Energy'!Print_Area</vt:lpstr>
      <vt:lpstr>'Part V-Firm Hydro'!Print_Area</vt:lpstr>
      <vt:lpstr>'Part VI'!Print_Area</vt:lpstr>
      <vt:lpstr>'Part VII'!Print_Area</vt:lpstr>
      <vt:lpstr>'Part VIII'!Print_Area</vt:lpstr>
      <vt:lpstr>'Part V-RPS Class I'!Print_Area</vt:lpstr>
      <vt:lpstr>ProjCity</vt:lpstr>
      <vt:lpstr>ProjState</vt:lpstr>
      <vt:lpstr>ProjStreet</vt:lpstr>
      <vt:lpstr>ProjTitle</vt:lpstr>
      <vt:lpstr>ProjZip</vt:lpstr>
      <vt:lpstr>'Part V-Combination'!September_AllHours</vt:lpstr>
      <vt:lpstr>'Part V-Firm Energy'!September_AllHours</vt:lpstr>
      <vt:lpstr>'Part V-Firm Hydro'!September_AllHours</vt:lpstr>
      <vt:lpstr>September_AllHours</vt:lpstr>
      <vt:lpstr>TelNum</vt:lpstr>
      <vt:lpstr>Title1</vt:lpstr>
      <vt:lpstr>Title2</vt:lpstr>
      <vt:lpstr>Version</vt:lpstr>
      <vt:lpstr>ZoneTable</vt:lpstr>
    </vt:vector>
  </TitlesOfParts>
  <Company>Northeast Utilities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M Rogan</dc:creator>
  <cp:lastModifiedBy>Justin</cp:lastModifiedBy>
  <cp:lastPrinted>2017-03-31T13:38:21Z</cp:lastPrinted>
  <dcterms:created xsi:type="dcterms:W3CDTF">2013-02-13T20:27:12Z</dcterms:created>
  <dcterms:modified xsi:type="dcterms:W3CDTF">2017-07-25T15:01:46Z</dcterms:modified>
</cp:coreProperties>
</file>